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E280" i="9" s="1"/>
  <c r="B280" i="9" s="1"/>
  <c r="F280" i="9"/>
  <c r="H279" i="9"/>
  <c r="E279" i="9" s="1"/>
  <c r="B279" i="9" s="1"/>
  <c r="G279" i="9"/>
  <c r="F279" i="9"/>
  <c r="F278" i="9"/>
  <c r="F277" i="9"/>
  <c r="F276" i="9"/>
  <c r="F275" i="9"/>
  <c r="L274" i="9"/>
  <c r="F274" i="9" s="1"/>
  <c r="H274" i="9"/>
  <c r="I273" i="9"/>
  <c r="H273" i="9"/>
  <c r="F273" i="9"/>
  <c r="E272" i="9"/>
  <c r="M271" i="9"/>
  <c r="L271" i="9"/>
  <c r="F271" i="9"/>
  <c r="E271" i="9"/>
  <c r="B271" i="9" s="1"/>
  <c r="M270" i="9"/>
  <c r="L270" i="9"/>
  <c r="F270" i="9" s="1"/>
  <c r="B270" i="9" s="1"/>
  <c r="E270" i="9"/>
  <c r="M269" i="9"/>
  <c r="F269" i="9" s="1"/>
  <c r="B269" i="9" s="1"/>
  <c r="L269" i="9"/>
  <c r="E269" i="9"/>
  <c r="M268" i="9"/>
  <c r="L268" i="9"/>
  <c r="F268" i="9" s="1"/>
  <c r="E268" i="9"/>
  <c r="M267" i="9"/>
  <c r="L267" i="9"/>
  <c r="F267" i="9" s="1"/>
  <c r="B267" i="9" s="1"/>
  <c r="E267" i="9"/>
  <c r="M266" i="9"/>
  <c r="L266" i="9"/>
  <c r="F266" i="9" s="1"/>
  <c r="E266" i="9"/>
  <c r="M265" i="9"/>
  <c r="F265" i="9" s="1"/>
  <c r="L265" i="9"/>
  <c r="E265" i="9"/>
  <c r="B265" i="9" s="1"/>
  <c r="M264" i="9"/>
  <c r="L264" i="9"/>
  <c r="F264" i="9" s="1"/>
  <c r="E264" i="9"/>
  <c r="M263" i="9"/>
  <c r="F263" i="9" s="1"/>
  <c r="B263" i="9" s="1"/>
  <c r="L263" i="9"/>
  <c r="E263" i="9"/>
  <c r="M262" i="9"/>
  <c r="L262" i="9"/>
  <c r="F262" i="9" s="1"/>
  <c r="E262" i="9"/>
  <c r="M261" i="9"/>
  <c r="L261" i="9"/>
  <c r="F261" i="9" s="1"/>
  <c r="B261" i="9" s="1"/>
  <c r="E261" i="9"/>
  <c r="M260" i="9"/>
  <c r="L260" i="9"/>
  <c r="F260" i="9"/>
  <c r="E260" i="9"/>
  <c r="B260" i="9" s="1"/>
  <c r="M259" i="9"/>
  <c r="L259" i="9"/>
  <c r="F259" i="9"/>
  <c r="E259" i="9"/>
  <c r="B259" i="9" s="1"/>
  <c r="M258" i="9"/>
  <c r="L258" i="9"/>
  <c r="F258" i="9" s="1"/>
  <c r="B258" i="9" s="1"/>
  <c r="E258" i="9"/>
  <c r="M257" i="9"/>
  <c r="F257" i="9" s="1"/>
  <c r="B257" i="9" s="1"/>
  <c r="L257" i="9"/>
  <c r="E257" i="9"/>
  <c r="M256" i="9"/>
  <c r="L256" i="9"/>
  <c r="F256" i="9" s="1"/>
  <c r="E256" i="9"/>
  <c r="B256" i="9" s="1"/>
  <c r="M255" i="9"/>
  <c r="L255" i="9"/>
  <c r="F255" i="9" s="1"/>
  <c r="E255" i="9"/>
  <c r="B255" i="9" s="1"/>
  <c r="M254" i="9"/>
  <c r="L254" i="9"/>
  <c r="F254" i="9" s="1"/>
  <c r="E254" i="9"/>
  <c r="M253" i="9"/>
  <c r="F253" i="9" s="1"/>
  <c r="L253" i="9"/>
  <c r="E253" i="9"/>
  <c r="B253" i="9" s="1"/>
  <c r="M252" i="9"/>
  <c r="L252" i="9"/>
  <c r="F252" i="9" s="1"/>
  <c r="E252" i="9"/>
  <c r="B252" i="9" s="1"/>
  <c r="M251" i="9"/>
  <c r="F251" i="9" s="1"/>
  <c r="B251" i="9" s="1"/>
  <c r="L251" i="9"/>
  <c r="E251" i="9"/>
  <c r="M250" i="9"/>
  <c r="L250" i="9"/>
  <c r="F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s="1"/>
  <c r="E244" i="9"/>
  <c r="M243" i="9"/>
  <c r="L243" i="9"/>
  <c r="F243" i="9" s="1"/>
  <c r="E243" i="9"/>
  <c r="M242" i="9"/>
  <c r="L242" i="9"/>
  <c r="F242" i="9" s="1"/>
  <c r="E242" i="9"/>
  <c r="M241" i="9"/>
  <c r="F241" i="9" s="1"/>
  <c r="L241" i="9"/>
  <c r="E241" i="9"/>
  <c r="M240" i="9"/>
  <c r="L240" i="9"/>
  <c r="F240" i="9"/>
  <c r="E240" i="9"/>
  <c r="B240" i="9" s="1"/>
  <c r="M239" i="9"/>
  <c r="F239" i="9" s="1"/>
  <c r="B239" i="9" s="1"/>
  <c r="L239" i="9"/>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s="1"/>
  <c r="E232" i="9"/>
  <c r="M231" i="9"/>
  <c r="L231" i="9"/>
  <c r="F231" i="9" s="1"/>
  <c r="E231" i="9"/>
  <c r="M230" i="9"/>
  <c r="L230" i="9"/>
  <c r="F230" i="9" s="1"/>
  <c r="E230" i="9"/>
  <c r="B230" i="9" s="1"/>
  <c r="M229" i="9"/>
  <c r="F229" i="9" s="1"/>
  <c r="L229" i="9"/>
  <c r="E229" i="9"/>
  <c r="M228" i="9"/>
  <c r="L228" i="9"/>
  <c r="F228" i="9" s="1"/>
  <c r="E228" i="9"/>
  <c r="M227" i="9"/>
  <c r="F227" i="9" s="1"/>
  <c r="B227" i="9" s="1"/>
  <c r="L227" i="9"/>
  <c r="E227" i="9"/>
  <c r="M226" i="9"/>
  <c r="L226" i="9"/>
  <c r="F226" i="9" s="1"/>
  <c r="E226" i="9"/>
  <c r="B226" i="9" s="1"/>
  <c r="H225" i="9"/>
  <c r="G225" i="9"/>
  <c r="E225" i="9" s="1"/>
  <c r="B225" i="9" s="1"/>
  <c r="F225" i="9"/>
  <c r="M224" i="9"/>
  <c r="L224" i="9"/>
  <c r="F224" i="9"/>
  <c r="E224" i="9"/>
  <c r="B224" i="9" s="1"/>
  <c r="M223" i="9"/>
  <c r="L223" i="9"/>
  <c r="F223" i="9"/>
  <c r="E223" i="9"/>
  <c r="B223" i="9" s="1"/>
  <c r="M222" i="9"/>
  <c r="L222" i="9"/>
  <c r="F222" i="9" s="1"/>
  <c r="B222" i="9" s="1"/>
  <c r="E222" i="9"/>
  <c r="M221" i="9"/>
  <c r="L221" i="9"/>
  <c r="F221" i="9" s="1"/>
  <c r="B221" i="9" s="1"/>
  <c r="E221" i="9"/>
  <c r="M220" i="9"/>
  <c r="L220" i="9"/>
  <c r="F220" i="9" s="1"/>
  <c r="E220" i="9"/>
  <c r="M219" i="9"/>
  <c r="L219" i="9"/>
  <c r="F219" i="9" s="1"/>
  <c r="E219" i="9"/>
  <c r="M218" i="9"/>
  <c r="L218" i="9"/>
  <c r="F218" i="9" s="1"/>
  <c r="E218" i="9"/>
  <c r="M217" i="9"/>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G44" i="9"/>
  <c r="F44" i="9"/>
  <c r="E44" i="9"/>
  <c r="B44" i="9" s="1"/>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F32" i="9"/>
  <c r="E32" i="9"/>
  <c r="B32" i="9" s="1"/>
  <c r="H31" i="9"/>
  <c r="G31" i="9"/>
  <c r="F31" i="9"/>
  <c r="E31" i="9"/>
  <c r="B31" i="9"/>
  <c r="H30" i="9"/>
  <c r="G30" i="9"/>
  <c r="E30" i="9" s="1"/>
  <c r="B30" i="9" s="1"/>
  <c r="F30" i="9"/>
  <c r="H29" i="9"/>
  <c r="G29" i="9"/>
  <c r="E29" i="9" s="1"/>
  <c r="B29" i="9" s="1"/>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E23" i="9" s="1"/>
  <c r="B23" i="9" s="1"/>
  <c r="F23" i="9"/>
  <c r="H22" i="9"/>
  <c r="G22" i="9"/>
  <c r="E22" i="9" s="1"/>
  <c r="B22" i="9" s="1"/>
  <c r="F22" i="9"/>
  <c r="H21" i="9"/>
  <c r="G21" i="9"/>
  <c r="E21" i="9" s="1"/>
  <c r="B21" i="9" s="1"/>
  <c r="F21" i="9"/>
  <c r="F20" i="9"/>
  <c r="F4" i="9"/>
  <c r="O3" i="9"/>
  <c r="G274" i="9" s="1"/>
  <c r="I3" i="9"/>
  <c r="H3" i="9"/>
  <c r="G3" i="9"/>
  <c r="D101" i="8"/>
  <c r="D95" i="8"/>
  <c r="D90" i="8"/>
  <c r="D85" i="8"/>
  <c r="D80" i="8"/>
  <c r="D75" i="8"/>
  <c r="D70" i="8"/>
  <c r="D65" i="8"/>
  <c r="D60" i="8"/>
  <c r="D55" i="8"/>
  <c r="D50" i="8"/>
  <c r="D44" i="8"/>
  <c r="D36" i="8"/>
  <c r="D26" i="8"/>
  <c r="D24" i="8" s="1"/>
  <c r="C1499" i="1" s="1"/>
  <c r="H1499" i="1" s="1"/>
  <c r="D18" i="8"/>
  <c r="D8" i="8"/>
  <c r="D6" i="8" s="1"/>
  <c r="C1481" i="1" s="1"/>
  <c r="H1481" i="1" s="1"/>
  <c r="E44" i="7"/>
  <c r="I32" i="3" s="1"/>
  <c r="D44" i="7"/>
  <c r="C1475" i="1" s="1"/>
  <c r="E39" i="7"/>
  <c r="D39" i="7"/>
  <c r="E30" i="7"/>
  <c r="D30" i="7"/>
  <c r="E23" i="7"/>
  <c r="D23" i="7"/>
  <c r="E7" i="7"/>
  <c r="D7" i="7"/>
  <c r="E6"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D421" i="4"/>
  <c r="F421" i="4" s="1"/>
  <c r="E418" i="4"/>
  <c r="D418" i="4"/>
  <c r="F418" i="4" s="1"/>
  <c r="E417" i="4"/>
  <c r="D417" i="4"/>
  <c r="C412" i="1" s="1"/>
  <c r="E416" i="4"/>
  <c r="D416" i="4"/>
  <c r="C411" i="1"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E298"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E133" i="4" s="1"/>
  <c r="D129" i="1" s="1"/>
  <c r="D134" i="4"/>
  <c r="F134"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D45" i="4"/>
  <c r="E44" i="4"/>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D1476" i="1"/>
  <c r="C1476" i="1"/>
  <c r="D1474" i="1"/>
  <c r="C1474" i="1"/>
  <c r="J1474" i="1" s="1"/>
  <c r="D1473" i="1"/>
  <c r="C1473" i="1"/>
  <c r="J1473" i="1" s="1"/>
  <c r="D1472" i="1"/>
  <c r="C1472" i="1"/>
  <c r="J1472" i="1" s="1"/>
  <c r="D1471" i="1"/>
  <c r="C1471" i="1"/>
  <c r="D1470" i="1"/>
  <c r="D1468" i="1"/>
  <c r="C1468" i="1"/>
  <c r="J1468" i="1" s="1"/>
  <c r="D1467" i="1"/>
  <c r="C1467" i="1"/>
  <c r="J1467" i="1" s="1"/>
  <c r="D1466" i="1"/>
  <c r="C1466" i="1"/>
  <c r="J1466" i="1" s="1"/>
  <c r="D1465" i="1"/>
  <c r="C1465" i="1"/>
  <c r="D1464" i="1"/>
  <c r="C1464" i="1"/>
  <c r="D1463" i="1"/>
  <c r="C1463" i="1"/>
  <c r="J1463" i="1" s="1"/>
  <c r="D1462" i="1"/>
  <c r="C1462" i="1"/>
  <c r="J1462" i="1" s="1"/>
  <c r="D1461" i="1"/>
  <c r="C1461" i="1"/>
  <c r="H1461" i="1" s="1"/>
  <c r="D1460" i="1"/>
  <c r="C1460" i="1"/>
  <c r="J1460" i="1" s="1"/>
  <c r="D1459" i="1"/>
  <c r="C1459" i="1"/>
  <c r="D1458" i="1"/>
  <c r="C1458" i="1"/>
  <c r="D1457" i="1"/>
  <c r="C1457" i="1"/>
  <c r="J1457" i="1" s="1"/>
  <c r="D1456" i="1"/>
  <c r="C1456" i="1"/>
  <c r="J1456" i="1" s="1"/>
  <c r="D1455" i="1"/>
  <c r="C1455" i="1"/>
  <c r="J1455" i="1" s="1"/>
  <c r="D1454" i="1"/>
  <c r="C1454" i="1"/>
  <c r="H1454" i="1" s="1"/>
  <c r="D1452" i="1"/>
  <c r="C1452" i="1"/>
  <c r="D1451" i="1"/>
  <c r="C1451" i="1"/>
  <c r="J1451" i="1" s="1"/>
  <c r="D1450" i="1"/>
  <c r="C1450" i="1"/>
  <c r="D1449" i="1"/>
  <c r="C1449" i="1"/>
  <c r="J1449" i="1" s="1"/>
  <c r="D1448" i="1"/>
  <c r="C1448" i="1"/>
  <c r="J1448" i="1" s="1"/>
  <c r="D1447" i="1"/>
  <c r="C1447" i="1"/>
  <c r="D1446" i="1"/>
  <c r="C1446" i="1"/>
  <c r="D1445" i="1"/>
  <c r="C1445" i="1"/>
  <c r="J1445" i="1" s="1"/>
  <c r="D1444" i="1"/>
  <c r="C1444" i="1"/>
  <c r="J1444" i="1" s="1"/>
  <c r="D1443" i="1"/>
  <c r="C1443" i="1"/>
  <c r="J1443" i="1" s="1"/>
  <c r="D1442" i="1"/>
  <c r="C1442" i="1"/>
  <c r="J1442" i="1" s="1"/>
  <c r="D1441" i="1"/>
  <c r="C1441" i="1"/>
  <c r="D1440" i="1"/>
  <c r="C1440" i="1"/>
  <c r="D1439" i="1"/>
  <c r="C1439" i="1"/>
  <c r="J1439" i="1" s="1"/>
  <c r="D1438" i="1"/>
  <c r="C1438" i="1"/>
  <c r="H1438" i="1" s="1"/>
  <c r="C1437" i="1"/>
  <c r="D1434" i="1"/>
  <c r="C1434" i="1"/>
  <c r="H1434" i="1" s="1"/>
  <c r="D1433" i="1"/>
  <c r="C1433" i="1"/>
  <c r="D1432" i="1"/>
  <c r="C1432" i="1"/>
  <c r="D1431" i="1"/>
  <c r="C1431" i="1"/>
  <c r="H1431" i="1" s="1"/>
  <c r="D1430" i="1"/>
  <c r="C1430" i="1"/>
  <c r="D1429" i="1"/>
  <c r="C1429" i="1"/>
  <c r="D1428" i="1"/>
  <c r="C1428" i="1"/>
  <c r="H1428" i="1" s="1"/>
  <c r="D1427" i="1"/>
  <c r="C1427" i="1"/>
  <c r="D1426" i="1"/>
  <c r="C1426" i="1"/>
  <c r="D1425" i="1"/>
  <c r="C1425" i="1"/>
  <c r="H1425" i="1" s="1"/>
  <c r="D1424" i="1"/>
  <c r="C1424" i="1"/>
  <c r="D1423" i="1"/>
  <c r="C1423" i="1"/>
  <c r="D1422" i="1"/>
  <c r="C1422" i="1"/>
  <c r="H1422" i="1" s="1"/>
  <c r="D1421" i="1"/>
  <c r="C1421" i="1"/>
  <c r="D1420" i="1"/>
  <c r="C1420" i="1"/>
  <c r="D1419" i="1"/>
  <c r="C1419" i="1"/>
  <c r="H1419" i="1" s="1"/>
  <c r="D1418" i="1"/>
  <c r="C1418" i="1"/>
  <c r="D1417" i="1"/>
  <c r="C1417" i="1"/>
  <c r="C1416" i="1"/>
  <c r="D1415" i="1"/>
  <c r="C1415" i="1"/>
  <c r="D1414" i="1"/>
  <c r="C1414" i="1"/>
  <c r="D1413" i="1"/>
  <c r="C1413" i="1"/>
  <c r="H1413" i="1" s="1"/>
  <c r="D1412" i="1"/>
  <c r="C1412" i="1"/>
  <c r="D1411" i="1"/>
  <c r="C1411" i="1"/>
  <c r="D1410" i="1"/>
  <c r="C1410" i="1"/>
  <c r="H1410" i="1" s="1"/>
  <c r="D1409" i="1"/>
  <c r="C1409" i="1"/>
  <c r="D1407" i="1"/>
  <c r="C1407" i="1"/>
  <c r="H1407" i="1" s="1"/>
  <c r="D1406" i="1"/>
  <c r="C1406" i="1"/>
  <c r="D1405" i="1"/>
  <c r="C1405" i="1"/>
  <c r="D1404" i="1"/>
  <c r="C1404" i="1"/>
  <c r="H1404" i="1" s="1"/>
  <c r="D1403" i="1"/>
  <c r="C1403" i="1"/>
  <c r="D1402" i="1"/>
  <c r="C1402" i="1"/>
  <c r="D1401" i="1"/>
  <c r="C1401" i="1"/>
  <c r="D1400" i="1"/>
  <c r="C1400" i="1"/>
  <c r="D1399" i="1"/>
  <c r="C1399" i="1"/>
  <c r="D1398" i="1"/>
  <c r="C1398" i="1"/>
  <c r="H1398" i="1" s="1"/>
  <c r="D1397" i="1"/>
  <c r="C1397" i="1"/>
  <c r="D1396" i="1"/>
  <c r="C1396" i="1"/>
  <c r="D1395" i="1"/>
  <c r="C1395" i="1"/>
  <c r="H1395" i="1" s="1"/>
  <c r="D1394" i="1"/>
  <c r="C1394" i="1"/>
  <c r="D1393" i="1"/>
  <c r="C1393" i="1"/>
  <c r="D1392" i="1"/>
  <c r="C1392" i="1"/>
  <c r="H1392" i="1" s="1"/>
  <c r="D1391" i="1"/>
  <c r="C1391" i="1"/>
  <c r="D1390" i="1"/>
  <c r="C1390" i="1"/>
  <c r="D1389" i="1"/>
  <c r="C1389" i="1"/>
  <c r="H1389" i="1" s="1"/>
  <c r="D1388" i="1"/>
  <c r="C1388" i="1"/>
  <c r="D1387" i="1"/>
  <c r="C1387" i="1"/>
  <c r="D1386" i="1"/>
  <c r="C1386" i="1"/>
  <c r="H1386" i="1" s="1"/>
  <c r="D1385" i="1"/>
  <c r="C1385" i="1"/>
  <c r="D1384" i="1"/>
  <c r="C1384" i="1"/>
  <c r="D1382" i="1"/>
  <c r="C1382" i="1"/>
  <c r="D1381" i="1"/>
  <c r="C1381" i="1"/>
  <c r="H1381" i="1" s="1"/>
  <c r="D1380" i="1"/>
  <c r="C1380" i="1"/>
  <c r="H1380" i="1" s="1"/>
  <c r="D1379" i="1"/>
  <c r="C1379" i="1"/>
  <c r="D1378" i="1"/>
  <c r="C1378" i="1"/>
  <c r="D1377" i="1"/>
  <c r="C1377" i="1"/>
  <c r="H1377" i="1" s="1"/>
  <c r="C1376" i="1"/>
  <c r="D1375" i="1"/>
  <c r="C1375" i="1"/>
  <c r="H1375" i="1" s="1"/>
  <c r="D1374" i="1"/>
  <c r="C1374" i="1"/>
  <c r="H1374" i="1" s="1"/>
  <c r="D1373" i="1"/>
  <c r="C1373" i="1"/>
  <c r="D1372" i="1"/>
  <c r="C1372" i="1"/>
  <c r="D1371" i="1"/>
  <c r="C1371" i="1"/>
  <c r="H1371" i="1" s="1"/>
  <c r="D1370" i="1"/>
  <c r="C1370" i="1"/>
  <c r="D1369" i="1"/>
  <c r="C1369" i="1"/>
  <c r="H1369" i="1" s="1"/>
  <c r="D1368" i="1"/>
  <c r="C1368" i="1"/>
  <c r="H1368" i="1" s="1"/>
  <c r="D1367" i="1"/>
  <c r="C1367" i="1"/>
  <c r="D1366" i="1"/>
  <c r="C1366" i="1"/>
  <c r="D1365" i="1"/>
  <c r="C1365" i="1"/>
  <c r="H1365" i="1" s="1"/>
  <c r="D1364" i="1"/>
  <c r="C1364" i="1"/>
  <c r="D1363" i="1"/>
  <c r="C1363" i="1"/>
  <c r="H1363" i="1" s="1"/>
  <c r="D1362" i="1"/>
  <c r="C1362" i="1"/>
  <c r="H1362" i="1" s="1"/>
  <c r="D1361" i="1"/>
  <c r="C1361" i="1"/>
  <c r="D1360" i="1"/>
  <c r="C1360" i="1"/>
  <c r="D1359" i="1"/>
  <c r="C1359" i="1"/>
  <c r="H1359" i="1" s="1"/>
  <c r="D1358" i="1"/>
  <c r="C1358" i="1"/>
  <c r="D1357" i="1"/>
  <c r="C1357" i="1"/>
  <c r="H1357" i="1" s="1"/>
  <c r="D1356" i="1"/>
  <c r="C1356" i="1"/>
  <c r="H1356" i="1" s="1"/>
  <c r="C1355" i="1"/>
  <c r="D1354" i="1"/>
  <c r="C1354" i="1"/>
  <c r="D1353" i="1"/>
  <c r="C1353" i="1"/>
  <c r="H1353" i="1" s="1"/>
  <c r="D1352" i="1"/>
  <c r="C1352" i="1"/>
  <c r="H1352" i="1" s="1"/>
  <c r="D1351" i="1"/>
  <c r="C1351" i="1"/>
  <c r="D1350" i="1"/>
  <c r="C1350" i="1"/>
  <c r="H1350" i="1" s="1"/>
  <c r="D1349" i="1"/>
  <c r="C1349" i="1"/>
  <c r="D1348" i="1"/>
  <c r="C1348" i="1"/>
  <c r="D1347" i="1"/>
  <c r="C1347" i="1"/>
  <c r="H1347" i="1" s="1"/>
  <c r="D1346" i="1"/>
  <c r="C1346" i="1"/>
  <c r="H1346" i="1" s="1"/>
  <c r="D1345" i="1"/>
  <c r="C1345" i="1"/>
  <c r="D1344" i="1"/>
  <c r="C1344" i="1"/>
  <c r="H1344" i="1" s="1"/>
  <c r="D1343" i="1"/>
  <c r="C1343" i="1"/>
  <c r="D1342" i="1"/>
  <c r="C1342" i="1"/>
  <c r="D1341" i="1"/>
  <c r="C1341" i="1"/>
  <c r="H1341" i="1" s="1"/>
  <c r="D1340" i="1"/>
  <c r="C1340" i="1"/>
  <c r="H1340" i="1" s="1"/>
  <c r="D1339" i="1"/>
  <c r="C1339" i="1"/>
  <c r="D1338" i="1"/>
  <c r="C1338" i="1"/>
  <c r="H1338" i="1" s="1"/>
  <c r="D1337" i="1"/>
  <c r="C1337" i="1"/>
  <c r="D1336" i="1"/>
  <c r="C1336" i="1"/>
  <c r="D1335" i="1"/>
  <c r="C1335" i="1"/>
  <c r="H1335" i="1" s="1"/>
  <c r="D1334" i="1"/>
  <c r="C1334" i="1"/>
  <c r="H1334" i="1" s="1"/>
  <c r="D1333" i="1"/>
  <c r="C1333" i="1"/>
  <c r="D1332" i="1"/>
  <c r="C1332" i="1"/>
  <c r="H1332" i="1" s="1"/>
  <c r="D1331" i="1"/>
  <c r="C1331" i="1"/>
  <c r="D1330" i="1"/>
  <c r="C1330" i="1"/>
  <c r="C1329" i="1"/>
  <c r="D1328" i="1"/>
  <c r="C1328" i="1"/>
  <c r="D1327" i="1"/>
  <c r="C1327" i="1"/>
  <c r="D1326" i="1"/>
  <c r="C1326" i="1"/>
  <c r="H1326" i="1" s="1"/>
  <c r="D1325" i="1"/>
  <c r="C1325" i="1"/>
  <c r="H1325" i="1" s="1"/>
  <c r="D1324" i="1"/>
  <c r="C1324" i="1"/>
  <c r="D1323" i="1"/>
  <c r="C1323" i="1"/>
  <c r="H1323" i="1" s="1"/>
  <c r="D1322" i="1"/>
  <c r="C1322" i="1"/>
  <c r="D1321" i="1"/>
  <c r="C1321" i="1"/>
  <c r="D1320" i="1"/>
  <c r="C1320" i="1"/>
  <c r="H1320" i="1" s="1"/>
  <c r="D1319" i="1"/>
  <c r="C1319" i="1"/>
  <c r="H1319" i="1" s="1"/>
  <c r="D1318" i="1"/>
  <c r="C1318" i="1"/>
  <c r="D1317" i="1"/>
  <c r="C1317" i="1"/>
  <c r="H1317" i="1" s="1"/>
  <c r="D1316" i="1"/>
  <c r="C1316" i="1"/>
  <c r="D1315" i="1"/>
  <c r="C1315" i="1"/>
  <c r="D1314" i="1"/>
  <c r="C1314" i="1"/>
  <c r="H1314" i="1" s="1"/>
  <c r="D1313" i="1"/>
  <c r="C1313" i="1"/>
  <c r="H1313" i="1" s="1"/>
  <c r="D1312" i="1"/>
  <c r="C1312" i="1"/>
  <c r="D1311" i="1"/>
  <c r="C1311" i="1"/>
  <c r="H1311" i="1" s="1"/>
  <c r="D1310" i="1"/>
  <c r="C1310" i="1"/>
  <c r="D1309" i="1"/>
  <c r="C1309" i="1"/>
  <c r="D1308" i="1"/>
  <c r="C1308" i="1"/>
  <c r="H1308" i="1" s="1"/>
  <c r="D1307" i="1"/>
  <c r="C1307" i="1"/>
  <c r="H1307" i="1" s="1"/>
  <c r="D1306" i="1"/>
  <c r="C1306" i="1"/>
  <c r="D1305" i="1"/>
  <c r="C1305" i="1"/>
  <c r="H1305" i="1" s="1"/>
  <c r="D1304" i="1"/>
  <c r="C1304" i="1"/>
  <c r="D1303" i="1"/>
  <c r="C1303" i="1"/>
  <c r="D1302" i="1"/>
  <c r="C1302" i="1"/>
  <c r="H1302" i="1" s="1"/>
  <c r="D1301" i="1"/>
  <c r="C1301" i="1"/>
  <c r="H1301" i="1" s="1"/>
  <c r="D1300" i="1"/>
  <c r="C1300" i="1"/>
  <c r="C1299" i="1"/>
  <c r="D1298" i="1"/>
  <c r="C1298" i="1"/>
  <c r="D1297" i="1"/>
  <c r="C1297" i="1"/>
  <c r="H1297" i="1" s="1"/>
  <c r="D1296" i="1"/>
  <c r="C1296" i="1"/>
  <c r="H1296" i="1" s="1"/>
  <c r="D1295" i="1"/>
  <c r="C1295" i="1"/>
  <c r="H1295" i="1" s="1"/>
  <c r="D1294" i="1"/>
  <c r="C1294" i="1"/>
  <c r="D1293" i="1"/>
  <c r="C1293" i="1"/>
  <c r="H1293" i="1" s="1"/>
  <c r="D1292" i="1"/>
  <c r="C1292" i="1"/>
  <c r="D1291" i="1"/>
  <c r="C1291" i="1"/>
  <c r="H1291" i="1" s="1"/>
  <c r="D1290" i="1"/>
  <c r="C1290" i="1"/>
  <c r="H1290" i="1" s="1"/>
  <c r="D1289" i="1"/>
  <c r="C1289" i="1"/>
  <c r="H1289" i="1" s="1"/>
  <c r="D1288" i="1"/>
  <c r="C1288" i="1"/>
  <c r="D1287" i="1"/>
  <c r="C1287" i="1"/>
  <c r="H1287" i="1" s="1"/>
  <c r="D1286" i="1"/>
  <c r="C1286" i="1"/>
  <c r="D1285" i="1"/>
  <c r="C1285" i="1"/>
  <c r="H1285" i="1" s="1"/>
  <c r="D1284" i="1"/>
  <c r="C1284" i="1"/>
  <c r="H1284" i="1" s="1"/>
  <c r="D1283" i="1"/>
  <c r="C1283" i="1"/>
  <c r="H1283" i="1" s="1"/>
  <c r="D1282" i="1"/>
  <c r="C1282" i="1"/>
  <c r="D1281" i="1"/>
  <c r="C1281" i="1"/>
  <c r="H1281" i="1" s="1"/>
  <c r="D1280" i="1"/>
  <c r="C1280" i="1"/>
  <c r="D1279" i="1"/>
  <c r="C1279" i="1"/>
  <c r="H1279" i="1" s="1"/>
  <c r="D1278" i="1"/>
  <c r="C1278" i="1"/>
  <c r="H1278" i="1" s="1"/>
  <c r="D1277" i="1"/>
  <c r="C1277" i="1"/>
  <c r="H1277" i="1" s="1"/>
  <c r="D1276" i="1"/>
  <c r="C1276" i="1"/>
  <c r="H1276" i="1" s="1"/>
  <c r="D1275" i="1"/>
  <c r="C1275" i="1"/>
  <c r="D1274" i="1"/>
  <c r="C1274" i="1"/>
  <c r="D1273" i="1"/>
  <c r="C1273" i="1"/>
  <c r="H1273" i="1" s="1"/>
  <c r="D1272" i="1"/>
  <c r="C1272" i="1"/>
  <c r="D1271" i="1"/>
  <c r="C1271" i="1"/>
  <c r="H1271" i="1" s="1"/>
  <c r="D1270" i="1"/>
  <c r="C1270" i="1"/>
  <c r="H1270" i="1" s="1"/>
  <c r="D1269" i="1"/>
  <c r="C1269" i="1"/>
  <c r="D1268" i="1"/>
  <c r="C1268" i="1"/>
  <c r="H1268" i="1" s="1"/>
  <c r="D1267" i="1"/>
  <c r="C1267" i="1"/>
  <c r="H1267" i="1" s="1"/>
  <c r="D1266" i="1"/>
  <c r="C1266" i="1"/>
  <c r="D1265" i="1"/>
  <c r="C1265" i="1"/>
  <c r="H1265" i="1" s="1"/>
  <c r="D1264" i="1"/>
  <c r="C1264" i="1"/>
  <c r="H1264" i="1" s="1"/>
  <c r="D1263" i="1"/>
  <c r="C1263" i="1"/>
  <c r="D1262" i="1"/>
  <c r="C1262" i="1"/>
  <c r="H1262" i="1" s="1"/>
  <c r="D1261" i="1"/>
  <c r="C1261" i="1"/>
  <c r="H1261" i="1" s="1"/>
  <c r="D1260" i="1"/>
  <c r="C1260" i="1"/>
  <c r="D1259" i="1"/>
  <c r="C1259" i="1"/>
  <c r="H1259" i="1" s="1"/>
  <c r="D1258" i="1"/>
  <c r="C1258" i="1"/>
  <c r="H1258" i="1" s="1"/>
  <c r="D1257" i="1"/>
  <c r="C1257" i="1"/>
  <c r="D1256" i="1"/>
  <c r="C1256" i="1"/>
  <c r="H1256" i="1" s="1"/>
  <c r="D1255" i="1"/>
  <c r="C1255" i="1"/>
  <c r="H1255" i="1" s="1"/>
  <c r="D1254" i="1"/>
  <c r="C1254" i="1"/>
  <c r="D1253" i="1"/>
  <c r="C1253" i="1"/>
  <c r="H1253" i="1" s="1"/>
  <c r="D1252" i="1"/>
  <c r="C1252" i="1"/>
  <c r="H1252" i="1" s="1"/>
  <c r="D1251" i="1"/>
  <c r="C1251" i="1"/>
  <c r="H1251" i="1" s="1"/>
  <c r="D1250" i="1"/>
  <c r="C1250" i="1"/>
  <c r="H1250" i="1" s="1"/>
  <c r="D1249" i="1"/>
  <c r="C1249" i="1"/>
  <c r="H1249" i="1" s="1"/>
  <c r="D1248" i="1"/>
  <c r="C1248" i="1"/>
  <c r="D1247" i="1"/>
  <c r="C1247" i="1"/>
  <c r="H1247" i="1" s="1"/>
  <c r="D1246" i="1"/>
  <c r="C1246" i="1"/>
  <c r="H1246" i="1" s="1"/>
  <c r="D1245" i="1"/>
  <c r="C1245" i="1"/>
  <c r="H1245" i="1" s="1"/>
  <c r="D1244" i="1"/>
  <c r="C1244" i="1"/>
  <c r="H1244" i="1" s="1"/>
  <c r="D1243" i="1"/>
  <c r="C1243" i="1"/>
  <c r="H1243" i="1" s="1"/>
  <c r="D1242" i="1"/>
  <c r="C1242" i="1"/>
  <c r="D1241" i="1"/>
  <c r="C1241" i="1"/>
  <c r="H1241" i="1" s="1"/>
  <c r="D1240" i="1"/>
  <c r="C1240" i="1"/>
  <c r="D1239" i="1"/>
  <c r="C1239" i="1"/>
  <c r="H1239" i="1" s="1"/>
  <c r="D1238" i="1"/>
  <c r="C1238" i="1"/>
  <c r="H1238" i="1" s="1"/>
  <c r="D1237" i="1"/>
  <c r="C1237" i="1"/>
  <c r="H1237" i="1" s="1"/>
  <c r="C1236" i="1"/>
  <c r="D1235" i="1"/>
  <c r="C1235" i="1"/>
  <c r="H1235" i="1" s="1"/>
  <c r="D1234" i="1"/>
  <c r="C1234" i="1"/>
  <c r="H1234" i="1" s="1"/>
  <c r="D1233" i="1"/>
  <c r="C1233" i="1"/>
  <c r="H1233" i="1" s="1"/>
  <c r="D1232" i="1"/>
  <c r="C1232" i="1"/>
  <c r="D1231" i="1"/>
  <c r="C1231" i="1"/>
  <c r="H1231" i="1" s="1"/>
  <c r="D1230" i="1"/>
  <c r="C1230" i="1"/>
  <c r="D1229" i="1"/>
  <c r="C1229" i="1"/>
  <c r="H1229" i="1" s="1"/>
  <c r="D1228" i="1"/>
  <c r="C1228" i="1"/>
  <c r="H1228" i="1" s="1"/>
  <c r="D1227" i="1"/>
  <c r="C1227" i="1"/>
  <c r="D1226" i="1"/>
  <c r="C1226" i="1"/>
  <c r="H1226" i="1" s="1"/>
  <c r="D1225" i="1"/>
  <c r="C1225" i="1"/>
  <c r="H1225" i="1" s="1"/>
  <c r="D1224" i="1"/>
  <c r="C1224" i="1"/>
  <c r="D1223" i="1"/>
  <c r="C1223" i="1"/>
  <c r="D1221" i="1"/>
  <c r="C1221" i="1"/>
  <c r="H1221" i="1" s="1"/>
  <c r="D1220" i="1"/>
  <c r="C1220" i="1"/>
  <c r="H1220" i="1" s="1"/>
  <c r="D1219" i="1"/>
  <c r="C1219" i="1"/>
  <c r="H1219" i="1" s="1"/>
  <c r="D1218" i="1"/>
  <c r="C1218" i="1"/>
  <c r="D1217" i="1"/>
  <c r="C1217" i="1"/>
  <c r="H1217" i="1" s="1"/>
  <c r="D1216" i="1"/>
  <c r="C1216" i="1"/>
  <c r="H1216" i="1" s="1"/>
  <c r="D1215" i="1"/>
  <c r="D1213" i="1"/>
  <c r="C1213" i="1"/>
  <c r="H1213" i="1" s="1"/>
  <c r="D1212" i="1"/>
  <c r="C1212" i="1"/>
  <c r="D1211" i="1"/>
  <c r="C1211" i="1"/>
  <c r="H1211" i="1" s="1"/>
  <c r="D1210" i="1"/>
  <c r="C1210" i="1"/>
  <c r="H1210" i="1" s="1"/>
  <c r="D1209" i="1"/>
  <c r="C1209" i="1"/>
  <c r="H1209" i="1" s="1"/>
  <c r="D1208" i="1"/>
  <c r="C1208" i="1"/>
  <c r="H1208" i="1" s="1"/>
  <c r="D1207" i="1"/>
  <c r="C1207" i="1"/>
  <c r="H1207" i="1" s="1"/>
  <c r="D1206" i="1"/>
  <c r="C1206" i="1"/>
  <c r="D1205" i="1"/>
  <c r="C1205" i="1"/>
  <c r="H1205" i="1" s="1"/>
  <c r="D1204" i="1"/>
  <c r="C1204" i="1"/>
  <c r="H1204" i="1" s="1"/>
  <c r="D1203" i="1"/>
  <c r="C1203" i="1"/>
  <c r="H1203" i="1" s="1"/>
  <c r="D1202" i="1"/>
  <c r="C1202" i="1"/>
  <c r="H1202" i="1" s="1"/>
  <c r="D1201" i="1"/>
  <c r="C1201" i="1"/>
  <c r="H1201" i="1" s="1"/>
  <c r="D1200" i="1"/>
  <c r="C1200" i="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H1190" i="1" s="1"/>
  <c r="D1189" i="1"/>
  <c r="C1189" i="1"/>
  <c r="H1189" i="1" s="1"/>
  <c r="D1188" i="1"/>
  <c r="C1188" i="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D1156" i="1"/>
  <c r="C1156" i="1"/>
  <c r="H1156" i="1" s="1"/>
  <c r="D1155" i="1"/>
  <c r="C1155" i="1"/>
  <c r="H1155"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D412" i="1"/>
  <c r="D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D173" i="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2" i="7" l="1"/>
  <c r="I30" i="3" s="1"/>
  <c r="D22" i="7"/>
  <c r="D5" i="7" s="1"/>
  <c r="D1475" i="1"/>
  <c r="H1475" i="1"/>
  <c r="E38" i="7"/>
  <c r="I31" i="3" s="1"/>
  <c r="H32" i="3"/>
  <c r="J1450" i="1"/>
  <c r="D49" i="8"/>
  <c r="C1524" i="1" s="1"/>
  <c r="H1524" i="1" s="1"/>
  <c r="H1165" i="1"/>
  <c r="H130" i="1"/>
  <c r="E163" i="4"/>
  <c r="D159" i="1" s="1"/>
  <c r="F177" i="4"/>
  <c r="H173" i="1"/>
  <c r="H174" i="1"/>
  <c r="H1232" i="1"/>
  <c r="H291" i="1"/>
  <c r="H1138" i="1"/>
  <c r="H1137" i="1"/>
  <c r="H413" i="1"/>
  <c r="H290" i="1"/>
  <c r="E26" i="9"/>
  <c r="B26" i="9" s="1"/>
  <c r="H1401" i="1"/>
  <c r="H1223" i="1"/>
  <c r="E284" i="9"/>
  <c r="B284" i="9" s="1"/>
  <c r="F216" i="9"/>
  <c r="B216" i="9" s="1"/>
  <c r="H1240" i="1"/>
  <c r="F19" i="5"/>
  <c r="E12" i="5"/>
  <c r="F214" i="9"/>
  <c r="B214" i="9" s="1"/>
  <c r="E283" i="9"/>
  <c r="B283" i="9" s="1"/>
  <c r="H1227" i="1"/>
  <c r="E245" i="5"/>
  <c r="D1222" i="1" s="1"/>
  <c r="E237" i="5"/>
  <c r="E643" i="4"/>
  <c r="D637" i="1" s="1"/>
  <c r="H411" i="1"/>
  <c r="H412" i="1"/>
  <c r="E273" i="9"/>
  <c r="B273" i="9" s="1"/>
  <c r="H288" i="1"/>
  <c r="E274" i="9"/>
  <c r="C1483" i="1"/>
  <c r="H1483" i="1" s="1"/>
  <c r="C997" i="1"/>
  <c r="H997" i="1" s="1"/>
  <c r="C378" i="1"/>
  <c r="H378" i="1" s="1"/>
  <c r="D363" i="4"/>
  <c r="B220" i="9"/>
  <c r="B218" i="9"/>
  <c r="F217" i="9"/>
  <c r="B217" i="9" s="1"/>
  <c r="D133" i="4"/>
  <c r="D124" i="4"/>
  <c r="F180" i="5"/>
  <c r="D177" i="5"/>
  <c r="F191" i="5"/>
  <c r="D190" i="5"/>
  <c r="H1387" i="1"/>
  <c r="H1393" i="1"/>
  <c r="H1399" i="1"/>
  <c r="H1405" i="1"/>
  <c r="H289" i="9"/>
  <c r="E176" i="5"/>
  <c r="B231" i="9"/>
  <c r="B242" i="9"/>
  <c r="C1157" i="1"/>
  <c r="H1157" i="1" s="1"/>
  <c r="D82" i="4"/>
  <c r="F8" i="5"/>
  <c r="E35" i="6"/>
  <c r="D38" i="7"/>
  <c r="C1470" i="1"/>
  <c r="H1470" i="1" s="1"/>
  <c r="B250" i="9"/>
  <c r="B254" i="9"/>
  <c r="C557" i="1"/>
  <c r="H557" i="1" s="1"/>
  <c r="H1188" i="1"/>
  <c r="H1194" i="1"/>
  <c r="H1200" i="1"/>
  <c r="H1206" i="1"/>
  <c r="H1212" i="1"/>
  <c r="H1218" i="1"/>
  <c r="H1224" i="1"/>
  <c r="H1230" i="1"/>
  <c r="H1242" i="1"/>
  <c r="H1248" i="1"/>
  <c r="H1254" i="1"/>
  <c r="H1260" i="1"/>
  <c r="H1266" i="1"/>
  <c r="H1272" i="1"/>
  <c r="H1333" i="1"/>
  <c r="H1339" i="1"/>
  <c r="H1345" i="1"/>
  <c r="H1351" i="1"/>
  <c r="F45" i="4"/>
  <c r="D44" i="4"/>
  <c r="F339" i="4"/>
  <c r="D311" i="4"/>
  <c r="F485" i="4"/>
  <c r="D484" i="4"/>
  <c r="E593" i="4"/>
  <c r="D587" i="1" s="1"/>
  <c r="I24" i="3"/>
  <c r="D1299" i="1"/>
  <c r="B228" i="9"/>
  <c r="B232" i="9"/>
  <c r="B243" i="9"/>
  <c r="C215" i="1"/>
  <c r="H215" i="1" s="1"/>
  <c r="D1236" i="1"/>
  <c r="H1236" i="1" s="1"/>
  <c r="H1303" i="1"/>
  <c r="H1309" i="1"/>
  <c r="H1315" i="1"/>
  <c r="H1321" i="1"/>
  <c r="H1327" i="1"/>
  <c r="F299" i="4"/>
  <c r="B213" i="9"/>
  <c r="B262" i="9"/>
  <c r="B266" i="9"/>
  <c r="F159" i="4"/>
  <c r="D152" i="4"/>
  <c r="G20" i="9" s="1"/>
  <c r="E407" i="4"/>
  <c r="D402" i="1" s="1"/>
  <c r="G287" i="9"/>
  <c r="D146" i="5"/>
  <c r="H1304" i="1"/>
  <c r="H1310" i="1"/>
  <c r="H1316" i="1"/>
  <c r="H1322" i="1"/>
  <c r="H1328" i="1"/>
  <c r="D1453" i="1"/>
  <c r="E6" i="4"/>
  <c r="E412" i="4" s="1"/>
  <c r="E151" i="4"/>
  <c r="E350" i="4"/>
  <c r="E420" i="4"/>
  <c r="H287" i="9"/>
  <c r="E146" i="5"/>
  <c r="B229" i="9"/>
  <c r="B244" i="9"/>
  <c r="H1274" i="1"/>
  <c r="H1280" i="1"/>
  <c r="H1286" i="1"/>
  <c r="H1292" i="1"/>
  <c r="H1298" i="1"/>
  <c r="D1437" i="1"/>
  <c r="H1437" i="1" s="1"/>
  <c r="E5" i="7"/>
  <c r="C1065" i="1"/>
  <c r="H1065" i="1" s="1"/>
  <c r="H1257" i="1"/>
  <c r="H1263" i="1"/>
  <c r="H1269" i="1"/>
  <c r="H1275" i="1"/>
  <c r="H1417" i="1"/>
  <c r="H1423" i="1"/>
  <c r="H1429" i="1"/>
  <c r="F140" i="4"/>
  <c r="D139" i="4"/>
  <c r="D420" i="4"/>
  <c r="F119" i="5"/>
  <c r="D118" i="5"/>
  <c r="D245" i="5"/>
  <c r="E114" i="6"/>
  <c r="D1416" i="1"/>
  <c r="H1416" i="1" s="1"/>
  <c r="B241" i="9"/>
  <c r="H1411" i="1"/>
  <c r="D114" i="6"/>
  <c r="C1453" i="1"/>
  <c r="B219" i="9"/>
  <c r="B264" i="9"/>
  <c r="B268" i="9"/>
  <c r="H1331" i="1"/>
  <c r="H1337" i="1"/>
  <c r="H1343" i="1"/>
  <c r="H1349" i="1"/>
  <c r="H1355" i="1"/>
  <c r="H1361" i="1"/>
  <c r="H1367" i="1"/>
  <c r="H1373" i="1"/>
  <c r="H1379" i="1"/>
  <c r="H1385" i="1"/>
  <c r="H1391" i="1"/>
  <c r="H1397" i="1"/>
  <c r="H1403" i="1"/>
  <c r="H1409" i="1"/>
  <c r="H1415" i="1"/>
  <c r="H1421" i="1"/>
  <c r="H1427" i="1"/>
  <c r="H1433" i="1"/>
  <c r="D263" i="4"/>
  <c r="D529" i="4"/>
  <c r="F13" i="5"/>
  <c r="J1440" i="1"/>
  <c r="J1446" i="1"/>
  <c r="J1452" i="1"/>
  <c r="J1458" i="1"/>
  <c r="J1464" i="1"/>
  <c r="J1476" i="1"/>
  <c r="D625" i="4"/>
  <c r="J1441" i="1"/>
  <c r="J1447" i="1"/>
  <c r="J1459" i="1"/>
  <c r="J1465" i="1"/>
  <c r="J1471" i="1"/>
  <c r="J1477" i="1"/>
  <c r="H1358" i="1"/>
  <c r="H1364" i="1"/>
  <c r="H1370" i="1"/>
  <c r="H1376" i="1"/>
  <c r="H1382" i="1"/>
  <c r="H1388" i="1"/>
  <c r="H1394" i="1"/>
  <c r="H1400" i="1"/>
  <c r="H1406" i="1"/>
  <c r="H1412" i="1"/>
  <c r="H1418" i="1"/>
  <c r="H1424" i="1"/>
  <c r="H1430" i="1"/>
  <c r="B274" i="9"/>
  <c r="D106" i="4"/>
  <c r="D163" i="4"/>
  <c r="D134" i="5"/>
  <c r="H1282" i="1"/>
  <c r="H1288" i="1"/>
  <c r="H1294" i="1"/>
  <c r="H1300" i="1"/>
  <c r="H1306" i="1"/>
  <c r="H1312" i="1"/>
  <c r="H1318" i="1"/>
  <c r="H1324" i="1"/>
  <c r="H1330" i="1"/>
  <c r="H1336" i="1"/>
  <c r="H1342" i="1"/>
  <c r="H1348" i="1"/>
  <c r="H1354" i="1"/>
  <c r="H1360" i="1"/>
  <c r="H1366" i="1"/>
  <c r="H1372" i="1"/>
  <c r="H1378" i="1"/>
  <c r="H1384" i="1"/>
  <c r="H1390" i="1"/>
  <c r="H1396" i="1"/>
  <c r="H1402" i="1"/>
  <c r="H1414" i="1"/>
  <c r="H1420" i="1"/>
  <c r="H1426" i="1"/>
  <c r="H1432" i="1"/>
  <c r="D215" i="4"/>
  <c r="D224" i="4"/>
  <c r="D252" i="4"/>
  <c r="D351" i="4"/>
  <c r="D567" i="4"/>
  <c r="D593" i="4"/>
  <c r="D12" i="5"/>
  <c r="D7" i="5" s="1"/>
  <c r="D206" i="5"/>
  <c r="D50" i="4"/>
  <c r="D196" i="4"/>
  <c r="D344" i="4"/>
  <c r="D643" i="4"/>
  <c r="D472" i="4"/>
  <c r="E142" i="9"/>
  <c r="B142" i="9" s="1"/>
  <c r="D238" i="5"/>
  <c r="F246" i="5"/>
  <c r="D89" i="6"/>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F152" i="4"/>
  <c r="F416" i="4"/>
  <c r="F417" i="4"/>
  <c r="F420" i="4"/>
  <c r="F603" i="4"/>
  <c r="F88" i="5"/>
  <c r="F149" i="5"/>
  <c r="F177" i="5"/>
  <c r="F190"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D1469" i="1" l="1"/>
  <c r="H1453" i="1"/>
  <c r="H29" i="3"/>
  <c r="C1436" i="1"/>
  <c r="G1453" i="1"/>
  <c r="H30" i="3"/>
  <c r="G297" i="9"/>
  <c r="E297" i="9" s="1"/>
  <c r="B297" i="9" s="1"/>
  <c r="G1524" i="1"/>
  <c r="D43" i="8"/>
  <c r="I35" i="3" s="1"/>
  <c r="D990" i="1"/>
  <c r="E7" i="5"/>
  <c r="I23" i="3"/>
  <c r="D1214" i="1"/>
  <c r="G1483" i="1"/>
  <c r="F363" i="4"/>
  <c r="C358" i="1"/>
  <c r="E20" i="9"/>
  <c r="B20" i="9" s="1"/>
  <c r="F133" i="4"/>
  <c r="C129" i="1"/>
  <c r="F124" i="4"/>
  <c r="C120" i="1"/>
  <c r="B191" i="9"/>
  <c r="F7" i="5"/>
  <c r="H20" i="3"/>
  <c r="C985" i="1"/>
  <c r="F472" i="4"/>
  <c r="C466" i="1"/>
  <c r="F215" i="4"/>
  <c r="C211" i="1"/>
  <c r="I16" i="3"/>
  <c r="D2" i="1"/>
  <c r="F643" i="4"/>
  <c r="C637" i="1"/>
  <c r="F625" i="4"/>
  <c r="C619" i="1"/>
  <c r="F44" i="4"/>
  <c r="D6" i="4"/>
  <c r="C40" i="1"/>
  <c r="E175" i="5"/>
  <c r="D1152" i="1" s="1"/>
  <c r="I22" i="3"/>
  <c r="D1153" i="1"/>
  <c r="F344" i="4"/>
  <c r="C339" i="1"/>
  <c r="F134" i="5"/>
  <c r="C1112" i="1"/>
  <c r="C1469" i="1"/>
  <c r="H31" i="3"/>
  <c r="F196" i="4"/>
  <c r="C192" i="1"/>
  <c r="F163" i="4"/>
  <c r="C159" i="1"/>
  <c r="D298" i="4"/>
  <c r="D1329" i="1"/>
  <c r="I25" i="3"/>
  <c r="E164" i="9"/>
  <c r="B164" i="9" s="1"/>
  <c r="F50" i="4"/>
  <c r="C46" i="1"/>
  <c r="F106" i="4"/>
  <c r="C102" i="1"/>
  <c r="D1408" i="1"/>
  <c r="I27" i="3"/>
  <c r="G292" i="9"/>
  <c r="E292" i="9" s="1"/>
  <c r="B292" i="9" s="1"/>
  <c r="C1183" i="1"/>
  <c r="F245" i="5"/>
  <c r="C1222" i="1"/>
  <c r="F12" i="5"/>
  <c r="C990" i="1"/>
  <c r="F118" i="5"/>
  <c r="C1096" i="1"/>
  <c r="D68" i="5"/>
  <c r="F212" i="9"/>
  <c r="B212" i="9" s="1"/>
  <c r="F593" i="4"/>
  <c r="C587" i="1"/>
  <c r="D1124" i="1"/>
  <c r="E68" i="5"/>
  <c r="F146" i="5"/>
  <c r="C1124" i="1"/>
  <c r="E141" i="6"/>
  <c r="F141" i="6" s="1"/>
  <c r="G291" i="9"/>
  <c r="E291" i="9" s="1"/>
  <c r="B291" i="9" s="1"/>
  <c r="C1167" i="1"/>
  <c r="F89" i="6"/>
  <c r="C1383" i="1"/>
  <c r="F567" i="4"/>
  <c r="C561" i="1"/>
  <c r="C1518" i="1"/>
  <c r="C414" i="1"/>
  <c r="E287" i="9"/>
  <c r="B287" i="9" s="1"/>
  <c r="E528" i="4"/>
  <c r="F351" i="4"/>
  <c r="D350" i="4"/>
  <c r="C346" i="1"/>
  <c r="F529" i="4"/>
  <c r="D528" i="4"/>
  <c r="D635" i="4" s="1"/>
  <c r="C523" i="1"/>
  <c r="F139" i="4"/>
  <c r="C135" i="1"/>
  <c r="D1436" i="1"/>
  <c r="I29" i="3"/>
  <c r="E635" i="4"/>
  <c r="D629" i="1" s="1"/>
  <c r="D414" i="1"/>
  <c r="F484" i="4"/>
  <c r="C478" i="1"/>
  <c r="F82" i="4"/>
  <c r="C78" i="1"/>
  <c r="G289" i="9"/>
  <c r="E289" i="9" s="1"/>
  <c r="B289" i="9" s="1"/>
  <c r="D176" i="5"/>
  <c r="C1154" i="1"/>
  <c r="F238" i="5"/>
  <c r="D237" i="5"/>
  <c r="C1215" i="1"/>
  <c r="F252" i="4"/>
  <c r="C248" i="1"/>
  <c r="F263" i="4"/>
  <c r="C259" i="1"/>
  <c r="E408" i="4"/>
  <c r="D403" i="1" s="1"/>
  <c r="D345" i="1"/>
  <c r="D151" i="4"/>
  <c r="C148" i="1"/>
  <c r="F224" i="4"/>
  <c r="C220" i="1"/>
  <c r="F114" i="6"/>
  <c r="C1408" i="1"/>
  <c r="H27" i="3"/>
  <c r="E289" i="4"/>
  <c r="I17" i="3"/>
  <c r="D147" i="1"/>
  <c r="F311" i="4"/>
  <c r="C306" i="1"/>
  <c r="F644" i="4"/>
  <c r="C638" i="1"/>
  <c r="G638" i="1" s="1"/>
  <c r="K1432" i="9"/>
  <c r="G295" i="9"/>
  <c r="E295" i="9" s="1"/>
  <c r="B295" i="9" s="1"/>
  <c r="I34" i="3"/>
  <c r="C1517" i="1"/>
  <c r="G294" i="9"/>
  <c r="E294" i="9" s="1"/>
  <c r="H28" i="3"/>
  <c r="C1435" i="1"/>
  <c r="G299" i="9"/>
  <c r="E299"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296" i="9" l="1"/>
  <c r="I10" i="3" s="1"/>
  <c r="D985" i="1"/>
  <c r="I20" i="3"/>
  <c r="E19" i="9"/>
  <c r="H358" i="1"/>
  <c r="G358" i="1"/>
  <c r="H129" i="1"/>
  <c r="G129" i="1"/>
  <c r="H120" i="1"/>
  <c r="G120" i="1"/>
  <c r="F635" i="4"/>
  <c r="C629" i="1"/>
  <c r="H990" i="1"/>
  <c r="G990" i="1"/>
  <c r="H339" i="1"/>
  <c r="G339" i="1"/>
  <c r="D285" i="1"/>
  <c r="E291" i="4"/>
  <c r="D287" i="1" s="1"/>
  <c r="E290" i="4"/>
  <c r="D286" i="1" s="1"/>
  <c r="E413" i="4"/>
  <c r="H248" i="1"/>
  <c r="G248" i="1"/>
  <c r="E636" i="4"/>
  <c r="D630" i="1" s="1"/>
  <c r="D522" i="1"/>
  <c r="I28" i="3"/>
  <c r="D1435" i="1"/>
  <c r="H1124" i="1"/>
  <c r="G1124" i="1"/>
  <c r="H1222" i="1"/>
  <c r="G1222" i="1"/>
  <c r="H1329" i="1"/>
  <c r="G1329" i="1"/>
  <c r="H211" i="1"/>
  <c r="G211" i="1"/>
  <c r="H1408" i="1"/>
  <c r="G1408" i="1"/>
  <c r="H1215" i="1"/>
  <c r="G1215" i="1"/>
  <c r="H414" i="1"/>
  <c r="G414" i="1"/>
  <c r="D407" i="4"/>
  <c r="C293" i="1"/>
  <c r="F298" i="4"/>
  <c r="F237" i="5"/>
  <c r="C1214" i="1"/>
  <c r="H23" i="3"/>
  <c r="G1436" i="1"/>
  <c r="H1436" i="1"/>
  <c r="I21" i="3"/>
  <c r="D1046" i="1"/>
  <c r="E6" i="5"/>
  <c r="H1183" i="1"/>
  <c r="G1183" i="1"/>
  <c r="H159" i="1"/>
  <c r="G159" i="1"/>
  <c r="H466" i="1"/>
  <c r="G466" i="1"/>
  <c r="H220" i="1"/>
  <c r="G220" i="1"/>
  <c r="H135" i="1"/>
  <c r="G135" i="1"/>
  <c r="H40" i="1"/>
  <c r="G40" i="1"/>
  <c r="H1154" i="1"/>
  <c r="G1154" i="1"/>
  <c r="H1518" i="1"/>
  <c r="G1518" i="1"/>
  <c r="H587" i="1"/>
  <c r="G587" i="1"/>
  <c r="H192" i="1"/>
  <c r="G192" i="1"/>
  <c r="C2" i="1"/>
  <c r="H16" i="3"/>
  <c r="F6" i="4"/>
  <c r="D412" i="4"/>
  <c r="H148" i="1"/>
  <c r="G148" i="1"/>
  <c r="F176" i="5"/>
  <c r="D175" i="5"/>
  <c r="H22" i="3"/>
  <c r="C1153" i="1"/>
  <c r="H523" i="1"/>
  <c r="G523" i="1"/>
  <c r="H561" i="1"/>
  <c r="G561" i="1"/>
  <c r="D636" i="4"/>
  <c r="C522" i="1"/>
  <c r="F528" i="4"/>
  <c r="H102" i="1"/>
  <c r="G102" i="1"/>
  <c r="H619" i="1"/>
  <c r="G619" i="1"/>
  <c r="F68" i="5"/>
  <c r="H21" i="3"/>
  <c r="C1046" i="1"/>
  <c r="H346" i="1"/>
  <c r="G346" i="1"/>
  <c r="H1096" i="1"/>
  <c r="G1096" i="1"/>
  <c r="H46" i="1"/>
  <c r="G46" i="1"/>
  <c r="H1112" i="1"/>
  <c r="G1112" i="1"/>
  <c r="H637" i="1"/>
  <c r="G637" i="1"/>
  <c r="D6" i="5"/>
  <c r="D289" i="4"/>
  <c r="D290" i="4" s="1"/>
  <c r="H17" i="3"/>
  <c r="C147" i="1"/>
  <c r="F151" i="4"/>
  <c r="H985" i="1"/>
  <c r="G985" i="1"/>
  <c r="H306" i="1"/>
  <c r="G306" i="1"/>
  <c r="H78" i="1"/>
  <c r="G78" i="1"/>
  <c r="H1383" i="1"/>
  <c r="G1383" i="1"/>
  <c r="H1469" i="1"/>
  <c r="G1469" i="1"/>
  <c r="H259" i="1"/>
  <c r="G259" i="1"/>
  <c r="H478" i="1"/>
  <c r="G478" i="1"/>
  <c r="D408" i="4"/>
  <c r="C345" i="1"/>
  <c r="F350" i="4"/>
  <c r="H1167" i="1"/>
  <c r="G1167" i="1"/>
  <c r="H638" i="1"/>
  <c r="D633" i="1"/>
  <c r="B299" i="9"/>
  <c r="E298" i="9"/>
  <c r="H1435" i="1"/>
  <c r="G1435" i="1"/>
  <c r="H9" i="3"/>
  <c r="B294" i="9"/>
  <c r="E293" i="9"/>
  <c r="H1517" i="1"/>
  <c r="G1517" i="1"/>
  <c r="H11" i="3"/>
  <c r="H1214" i="1" l="1"/>
  <c r="G1214" i="1"/>
  <c r="F175" i="5"/>
  <c r="C1152" i="1"/>
  <c r="E414" i="4"/>
  <c r="D409" i="1" s="1"/>
  <c r="E640" i="4"/>
  <c r="E415" i="4"/>
  <c r="D410" i="1" s="1"/>
  <c r="D408" i="1"/>
  <c r="H345" i="1"/>
  <c r="G345" i="1"/>
  <c r="F408" i="4"/>
  <c r="C403" i="1"/>
  <c r="H293" i="1"/>
  <c r="G293" i="1"/>
  <c r="F407" i="4"/>
  <c r="C402" i="1"/>
  <c r="H522" i="1"/>
  <c r="G522" i="1"/>
  <c r="D639" i="4"/>
  <c r="C407" i="1"/>
  <c r="F412" i="4"/>
  <c r="F636" i="4"/>
  <c r="C630" i="1"/>
  <c r="H276" i="9"/>
  <c r="D984" i="1"/>
  <c r="H147" i="1"/>
  <c r="G147" i="1"/>
  <c r="F290" i="4"/>
  <c r="C286" i="1"/>
  <c r="H1153" i="1"/>
  <c r="G1153" i="1"/>
  <c r="C285" i="1"/>
  <c r="D413" i="4"/>
  <c r="D414" i="4" s="1"/>
  <c r="D291" i="4"/>
  <c r="F289" i="4"/>
  <c r="H1046" i="1"/>
  <c r="G1046" i="1"/>
  <c r="G2" i="1"/>
  <c r="H2" i="1"/>
  <c r="H629" i="1"/>
  <c r="G629" i="1"/>
  <c r="C984" i="1"/>
  <c r="G282" i="9"/>
  <c r="E282" i="9" s="1"/>
  <c r="B282" i="9" s="1"/>
  <c r="G276" i="9"/>
  <c r="F6" i="5"/>
  <c r="N3" i="9"/>
  <c r="I11" i="3"/>
  <c r="K3" i="9"/>
  <c r="I9" i="3"/>
  <c r="E276" i="9" l="1"/>
  <c r="B276" i="9" s="1"/>
  <c r="F414" i="4"/>
  <c r="C409" i="1"/>
  <c r="H630" i="1"/>
  <c r="G630" i="1"/>
  <c r="F291" i="4"/>
  <c r="C287" i="1"/>
  <c r="H285" i="1"/>
  <c r="G285" i="1"/>
  <c r="H407" i="1"/>
  <c r="G407" i="1"/>
  <c r="D415" i="4"/>
  <c r="F413" i="4"/>
  <c r="C408" i="1"/>
  <c r="D640" i="4"/>
  <c r="D641" i="4" s="1"/>
  <c r="H8" i="3"/>
  <c r="M3" i="9" s="1"/>
  <c r="G984" i="1"/>
  <c r="H984" i="1"/>
  <c r="F639" i="4"/>
  <c r="C633" i="1"/>
  <c r="E642" i="4"/>
  <c r="E641" i="4"/>
  <c r="D634" i="1"/>
  <c r="H403" i="1"/>
  <c r="G403" i="1"/>
  <c r="G286" i="1"/>
  <c r="H286" i="1"/>
  <c r="H402" i="1"/>
  <c r="G402" i="1"/>
  <c r="H1152" i="1"/>
  <c r="G1152" i="1"/>
  <c r="E275" i="9" l="1"/>
  <c r="E646" i="4"/>
  <c r="D636" i="1"/>
  <c r="H633" i="1"/>
  <c r="G633" i="1"/>
  <c r="F641" i="4"/>
  <c r="C635" i="1"/>
  <c r="I8" i="3"/>
  <c r="D635" i="1"/>
  <c r="E645" i="4"/>
  <c r="H287" i="1"/>
  <c r="G287" i="1"/>
  <c r="F640" i="4"/>
  <c r="D642" i="4"/>
  <c r="D645" i="4" s="1"/>
  <c r="C634" i="1"/>
  <c r="H409" i="1"/>
  <c r="G409" i="1"/>
  <c r="H408" i="1"/>
  <c r="G408" i="1"/>
  <c r="F415" i="4"/>
  <c r="C410" i="1"/>
  <c r="I18" i="3" l="1"/>
  <c r="D639" i="1"/>
  <c r="H635" i="1"/>
  <c r="G635" i="1"/>
  <c r="H18" i="3"/>
  <c r="C639" i="1"/>
  <c r="F645" i="4"/>
  <c r="H410" i="1"/>
  <c r="G410" i="1"/>
  <c r="D646" i="4"/>
  <c r="F642" i="4"/>
  <c r="C636" i="1"/>
  <c r="H634" i="1"/>
  <c r="G634" i="1"/>
  <c r="I19" i="3"/>
  <c r="D640" i="1"/>
  <c r="F646" i="4" l="1"/>
  <c r="H19" i="3"/>
  <c r="C640" i="1"/>
  <c r="G636" i="1"/>
  <c r="H636" i="1"/>
  <c r="G639" i="1"/>
  <c r="H639" i="1"/>
  <c r="H7" i="3"/>
  <c r="J3" i="9" l="1"/>
  <c r="I7" i="3"/>
  <c r="G640" i="1"/>
  <c r="H640" i="1"/>
  <c r="M16" i="9" l="1"/>
  <c r="J6" i="9"/>
  <c r="K10" i="9"/>
  <c r="L16" i="9"/>
  <c r="K6" i="9"/>
  <c r="I11" i="9"/>
  <c r="H16" i="9"/>
  <c r="I7" i="9"/>
  <c r="G16" i="9"/>
  <c r="J7" i="9"/>
  <c r="K11" i="9"/>
  <c r="M272" i="9"/>
  <c r="K7" i="9"/>
  <c r="J12" i="9"/>
  <c r="J11" i="9"/>
  <c r="M15" i="9"/>
  <c r="I12" i="9"/>
  <c r="L272" i="9"/>
  <c r="L15" i="9"/>
  <c r="I8" i="9"/>
  <c r="H18" i="9"/>
  <c r="H15" i="9"/>
  <c r="J8" i="9"/>
  <c r="K12" i="9"/>
  <c r="G15" i="9"/>
  <c r="I13" i="9"/>
  <c r="J10" i="9"/>
  <c r="G18" i="9"/>
  <c r="K8" i="9"/>
  <c r="I6" i="9"/>
  <c r="J17" i="9"/>
  <c r="I5" i="9"/>
  <c r="I9" i="9"/>
  <c r="J13" i="9"/>
  <c r="J9" i="9"/>
  <c r="K13" i="9"/>
  <c r="I17" i="9"/>
  <c r="J5" i="9"/>
  <c r="G17" i="9"/>
  <c r="H17" i="9"/>
  <c r="K5" i="9"/>
  <c r="K9" i="9"/>
  <c r="F15" i="9" l="1"/>
  <c r="F16" i="9"/>
  <c r="E10" i="9"/>
  <c r="B10" i="9" s="1"/>
  <c r="E5" i="9"/>
  <c r="B5" i="9" s="1"/>
  <c r="E6" i="9"/>
  <c r="B6" i="9" s="1"/>
  <c r="E9" i="9"/>
  <c r="B9" i="9" s="1"/>
  <c r="E16" i="9"/>
  <c r="E8" i="9"/>
  <c r="B8" i="9" s="1"/>
  <c r="E7" i="9"/>
  <c r="B7" i="9" s="1"/>
  <c r="F272" i="9"/>
  <c r="E11" i="9"/>
  <c r="B11" i="9" s="1"/>
  <c r="E12" i="9"/>
  <c r="B12" i="9" s="1"/>
  <c r="E18" i="9"/>
  <c r="B18" i="9" s="1"/>
  <c r="E17" i="9"/>
  <c r="B17" i="9" s="1"/>
  <c r="E13" i="9"/>
  <c r="B13" i="9" s="1"/>
  <c r="E15" i="9"/>
  <c r="B16" i="9" l="1"/>
  <c r="F14" i="9"/>
  <c r="E4" i="9"/>
  <c r="B272" i="9"/>
  <c r="F19" i="9"/>
  <c r="B15" i="9"/>
  <c r="E1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<sst xmlns="http://schemas.openxmlformats.org/spreadsheetml/2006/main" count="4312" uniqueCount="3393">
  <si>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</si>
  <si>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</si>
  <si>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</si>
  <si>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</si>
  <si>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</si>
  <si>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</si>
  <si>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</si>
  <si>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</si>
  <si>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</si>
  <si>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</si>
  <si>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</si>
  <si>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</si>
  <si>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</si>
  <si>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</si>
  <si>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</si>
  <si>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</si>
  <si>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</si>
  <si>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</si>
  <si>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</si>
  <si>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</si>
  <si>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</si>
  <si>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</si>
  <si>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</si>
  <si>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</si>
  <si>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</si>
  <si>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</si>
  <si>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</si>
  <si>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</si>
  <si>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</si>
  <si>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</si>
  <si>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</si>
  <si>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</si>
  <si>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</si>
  <si>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</si>
  <si>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</si>
  <si>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</si>
  <si>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</si>
  <si>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</si>
  <si>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</si>
  <si>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</si>
  <si>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</si>
  <si>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</si>
  <si>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</si>
  <si>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</si>
  <si>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</si>
  <si>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</si>
  <si>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</si>
  <si>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</si>
  <si>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</si>
  <si>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</si>
  <si>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</si>
  <si>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</si>
  <si>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</si>
  <si>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</si>
  <si>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</si>
  <si>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</si>
  <si>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</si>
  <si>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</si>
  <si>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</si>
  <si>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</si>
  <si>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</si>
  <si>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</si>
  <si>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</si>
  <si>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</si>
  <si>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</si>
  <si>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</si>
  <si>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</si>
  <si>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</si>
  <si>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</si>
  <si>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</si>
  <si>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</si>
  <si>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</si>
  <si>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</si>
  <si>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</si>
  <si>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</si>
  <si>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</si>
  <si>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</si>
  <si>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</si>
  <si>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</si>
  <si>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</si>
  <si>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</si>
  <si>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</si>
  <si>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</si>
  <si>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</si>
  <si>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</si>
  <si>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</si>
  <si>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</si>
  <si>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</si>
  <si>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</si>
  <si>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</si>
  <si>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</si>
  <si>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</si>
  <si>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</si>
  <si>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</si>
  <si>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</si>
  <si>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</si>
  <si>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</si>
  <si>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</si>
  <si>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</si>
  <si>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</si>
  <si>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</si>
  <si>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</si>
  <si>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</si>
  <si>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</si>
  <si>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</si>
  <si>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</si>
  <si>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</si>
  <si>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</si>
  <si>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</si>
  <si>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</si>
  <si>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</si>
  <si>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</si>
  <si>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</si>
  <si>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</si>
  <si>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</si>
  <si>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</si>
  <si>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</si>
  <si>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</si>
  <si>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</si>
  <si>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</si>
  <si>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</si>
  <si>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</si>
  <si>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</si>
  <si>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</si>
  <si>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</si>
  <si>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</si>
  <si>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</si>
  <si>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</si>
  <si>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</si>
  <si>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</si>
  <si>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</si>
  <si>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</si>
  <si>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</si>
  <si>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</si>
  <si>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</si>
  <si>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</si>
  <si>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</si>
  <si>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</si>
  <si>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</si>
  <si>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</si>
  <si>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</si>
  <si>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</si>
  <si>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</si>
  <si>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</si>
  <si>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</si>
  <si>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</si>
  <si>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</si>
  <si>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</si>
  <si>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</si>
  <si>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</si>
  <si>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</si>
  <si>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</si>
  <si>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</si>
  <si>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</si>
  <si>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</si>
  <si>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</si>
  <si>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</si>
  <si>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</si>
  <si>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</si>
  <si>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</si>
  <si>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</si>
  <si>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</si>
  <si>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</si>
  <si>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</si>
  <si>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</si>
  <si>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</si>
  <si>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</si>
  <si>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</si>
  <si>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</si>
  <si>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</si>
  <si>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</si>
  <si>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</si>
  <si>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</si>
  <si>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</si>
  <si>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</si>
  <si>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</si>
  <si>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</si>
  <si>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</si>
  <si>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</si>
  <si>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</si>
  <si>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</si>
  <si>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</si>
  <si>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</si>
  <si>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</si>
  <si>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</si>
  <si>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</si>
  <si>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</si>
  <si>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</si>
  <si>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</si>
  <si>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</si>
  <si>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</si>
  <si>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</si>
  <si>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</si>
  <si>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</si>
  <si>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</si>
  <si>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</si>
  <si>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</si>
  <si>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</si>
  <si>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</si>
  <si>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</si>
  <si>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</si>
  <si>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</si>
  <si>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</si>
  <si>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</si>
  <si>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</si>
  <si>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</si>
  <si>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</si>
  <si>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</si>
  <si>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</si>
  <si>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</si>
  <si>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</si>
  <si>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</si>
  <si>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</si>
  <si>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</si>
  <si>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</si>
  <si>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</si>
  <si>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</si>
  <si>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</si>
  <si>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</si>
  <si>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</si>
  <si>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</si>
  <si>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</si>
  <si>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</si>
  <si>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</si>
  <si>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</si>
  <si>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</si>
  <si>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</si>
  <si>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</si>
  <si>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</si>
  <si>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</si>
  <si>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</si>
  <si>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</si>
  <si>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</si>
  <si>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</si>
  <si>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</si>
  <si>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</si>
  <si>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</si>
  <si>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</si>
  <si>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</si>
  <si>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</si>
  <si>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</si>
  <si>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</si>
  <si>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</si>
  <si>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</si>
  <si>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</si>
  <si>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</si>
  <si>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</si>
  <si>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</si>
  <si>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</si>
  <si>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</si>
  <si>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</si>
  <si>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</si>
  <si>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</si>
  <si>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</si>
  <si>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</si>
  <si>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</si>
  <si>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</si>
  <si>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</si>
  <si>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</si>
  <si>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</si>
  <si>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</si>
  <si>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</si>
  <si>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</si>
  <si>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</si>
  <si>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</si>
  <si>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</si>
  <si>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</si>
  <si>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</si>
  <si>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</si>
  <si>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</si>
  <si>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</si>
  <si>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</si>
  <si>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</si>
  <si>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</si>
  <si>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</si>
  <si>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</si>
  <si>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</si>
  <si>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</si>
  <si>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</si>
  <si>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</si>
  <si>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</si>
  <si>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</si>
  <si>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</si>
  <si>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</si>
  <si>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</si>
  <si>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</si>
  <si>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</si>
  <si>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</si>
  <si>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</si>
  <si>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</si>
  <si>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</si>
  <si>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</si>
  <si>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</si>
  <si>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</si>
  <si>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</si>
  <si>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</si>
  <si>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</si>
  <si>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</si>
  <si>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</si>
  <si>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</si>
  <si>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</si>
  <si>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</si>
  <si>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</si>
  <si>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</si>
  <si>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</si>
  <si>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</si>
  <si>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</si>
  <si>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</si>
  <si>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</si>
  <si>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</si>
  <si>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</si>
  <si>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</si>
  <si>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</si>
  <si>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</si>
  <si>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</si>
  <si>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</si>
  <si>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</si>
  <si>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</si>
  <si>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</si>
  <si>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</si>
  <si>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</si>
  <si>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</si>
  <si>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</si>
  <si>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</si>
  <si>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</si>
  <si>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</si>
  <si>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</si>
  <si>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</si>
  <si>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</si>
  <si>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</si>
  <si>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</si>
  <si>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</si>
  <si>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</si>
  <si>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</si>
  <si>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</si>
  <si>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</si>
  <si>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</si>
  <si>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</si>
  <si>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</si>
  <si>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</si>
  <si>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</si>
  <si>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</si>
  <si>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</si>
  <si>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</si>
  <si>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</si>
  <si>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</si>
  <si>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</si>
  <si>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</si>
  <si>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</si>
  <si>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</si>
  <si>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</si>
  <si>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</si>
  <si>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</si>
  <si>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</si>
  <si>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</si>
  <si>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</si>
  <si>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</si>
  <si>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</si>
  <si>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</si>
  <si>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</si>
  <si>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</si>
  <si>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</si>
  <si>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</si>
  <si>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</si>
  <si>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</si>
  <si>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</si>
  <si>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</si>
  <si>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</si>
  <si>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</si>
  <si>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</si>
  <si>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</si>
  <si>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</si>
  <si>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</si>
  <si>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</si>
  <si>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</si>
  <si>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</si>
  <si>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</si>
  <si>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</si>
  <si>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</si>
  <si>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</si>
  <si>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</si>
  <si>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</si>
  <si>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</si>
  <si>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</si>
  <si>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</si>
  <si>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</si>
  <si>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</si>
  <si>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</si>
  <si>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</si>
  <si>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</si>
  <si>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</si>
  <si>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</si>
  <si>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</si>
  <si>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</si>
  <si>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</si>
  <si>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</si>
  <si>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</si>
  <si>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</si>
  <si>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</si>
  <si>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</si>
  <si>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</si>
  <si>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</si>
  <si>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</si>
  <si>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</si>
  <si>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</si>
  <si>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</si>
  <si>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</si>
  <si>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</si>
  <si>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</si>
  <si>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</si>
  <si>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</si>
  <si>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</si>
  <si>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</si>
  <si>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</si>
  <si>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</si>
  <si>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</si>
  <si>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</si>
  <si>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</si>
  <si>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</si>
  <si>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</si>
  <si>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</si>
  <si>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</si>
  <si>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</si>
  <si>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</si>
  <si>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</si>
  <si>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</si>
  <si>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</si>
  <si>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</si>
  <si>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</si>
  <si>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</si>
  <si>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</si>
  <si>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</si>
  <si>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</si>
  <si>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</si>
  <si>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</si>
  <si>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</si>
  <si>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</si>
  <si>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</si>
  <si>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</si>
  <si>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</si>
  <si>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</si>
  <si>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</si>
  <si>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</si>
  <si>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</si>
  <si>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</si>
  <si>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</si>
  <si>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</si>
  <si>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</si>
  <si>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</si>
  <si>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</si>
  <si>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</si>
  <si>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</si>
  <si>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</si>
  <si>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</si>
  <si>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</si>
  <si>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</si>
  <si>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</si>
  <si>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</si>
  <si>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</si>
  <si>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</si>
  <si>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</si>
  <si>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</si>
  <si>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</si>
  <si>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</si>
  <si>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</si>
  <si>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</si>
  <si>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</si>
  <si>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</si>
  <si>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</si>
  <si>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</si>
  <si>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</si>
  <si>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</si>
  <si>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</si>
  <si>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</si>
  <si>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</si>
  <si>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</si>
  <si>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</si>
  <si>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</si>
  <si>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</si>
  <si>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</si>
  <si>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</si>
  <si>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</si>
  <si>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</si>
  <si>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</si>
  <si>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</si>
  <si>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</si>
  <si>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</si>
  <si>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</si>
  <si>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</si>
  <si>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</si>
  <si>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</si>
  <si>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</si>
  <si>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</si>
  <si>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</si>
  <si>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</si>
  <si>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</si>
  <si>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</si>
  <si>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</si>
  <si>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</si>
  <si>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</si>
  <si>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</si>
  <si>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</si>
  <si>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</si>
  <si>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</si>
  <si>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</si>
  <si>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</si>
  <si>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</si>
  <si>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</si>
  <si>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</si>
  <si>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</si>
  <si>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</si>
  <si>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</si>
  <si>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</si>
  <si>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</si>
  <si>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</si>
  <si>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</si>
  <si>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</si>
  <si>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</si>
  <si>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</si>
  <si>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</si>
  <si>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</si>
  <si>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</si>
  <si>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</si>
  <si>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</si>
  <si>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</si>
  <si>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</si>
  <si>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</si>
  <si>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</si>
  <si>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</si>
  <si>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</si>
  <si>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</si>
  <si>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</si>
  <si>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</si>
  <si>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</si>
  <si>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</si>
  <si>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</si>
  <si>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</si>
  <si>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</si>
  <si>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</si>
  <si>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</si>
  <si>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</si>
  <si>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</si>
  <si>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</si>
  <si>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</si>
  <si>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</si>
  <si>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</si>
  <si>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</si>
  <si>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</si>
  <si>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</si>
  <si>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</si>
  <si>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</si>
  <si>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</si>
  <si>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</si>
  <si>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</si>
  <si>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</si>
  <si>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</si>
  <si>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</si>
  <si>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</si>
  <si>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</si>
  <si>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</si>
  <si>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</si>
  <si>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</si>
  <si>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</si>
  <si>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</si>
  <si>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</si>
  <si>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</si>
  <si>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</si>
  <si>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</si>
  <si>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</si>
  <si>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</si>
  <si>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</si>
  <si>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</si>
  <si>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</si>
  <si>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</si>
  <si>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</si>
  <si>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</si>
  <si>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</si>
  <si>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</si>
  <si>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</si>
  <si>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</si>
  <si>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</si>
  <si>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</si>
  <si>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</si>
  <si>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</si>
  <si>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</si>
  <si>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</si>
  <si>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</si>
  <si>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</si>
  <si>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</si>
  <si>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</si>
  <si>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</si>
  <si>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</si>
  <si>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</si>
  <si>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</si>
  <si>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</si>
  <si>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</si>
  <si>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</si>
  <si>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</si>
  <si>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</si>
  <si>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</si>
  <si>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</si>
  <si>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</si>
  <si>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</si>
  <si>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</si>
  <si>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</si>
  <si>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</si>
  <si>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</si>
  <si>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</si>
  <si>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</si>
  <si>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</si>
  <si>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</si>
  <si>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</si>
  <si>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</si>
  <si>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</si>
  <si>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</si>
  <si>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</si>
  <si>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</si>
  <si>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</si>
  <si>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</si>
  <si>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</si>
  <si>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</si>
  <si>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</si>
  <si>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</si>
  <si>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</si>
  <si>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</si>
  <si>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</si>
  <si>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</si>
  <si>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</si>
  <si>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</si>
  <si>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</si>
  <si>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</si>
  <si>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</si>
  <si>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</si>
  <si>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</si>
  <si>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</si>
  <si>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</si>
  <si>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</si>
  <si>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</si>
  <si>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</si>
  <si>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</si>
  <si>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</si>
  <si>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</si>
  <si>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</si>
  <si>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</si>
  <si>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</si>
  <si>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</si>
  <si>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</si>
  <si>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</si>
  <si>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</si>
  <si>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</si>
  <si>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</si>
  <si>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</si>
  <si>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</si>
  <si>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</si>
  <si>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</si>
  <si>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</si>
  <si>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</si>
  <si>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</si>
  <si>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</si>
  <si>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</si>
  <si>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</si>
  <si>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</si>
  <si>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</si>
  <si>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</si>
  <si>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</si>
  <si>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</si>
  <si>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</si>
  <si>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</si>
  <si>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</si>
  <si>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</si>
  <si>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</si>
  <si>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</si>
  <si>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</si>
  <si>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</si>
  <si>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</si>
  <si>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</si>
  <si>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</si>
  <si>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</si>
  <si>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</si>
  <si>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</si>
  <si>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</si>
  <si>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</si>
  <si>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</si>
  <si>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</si>
  <si>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</si>
  <si>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</si>
  <si>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</si>
  <si>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</si>
  <si>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</si>
  <si>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</si>
  <si>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</si>
  <si>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</si>
  <si>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</si>
  <si>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</si>
  <si>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</si>
  <si>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</si>
  <si>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</si>
  <si>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</si>
  <si>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</si>
  <si>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</si>
  <si>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</si>
  <si>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</si>
  <si>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</si>
  <si>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</si>
  <si>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</si>
  <si>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</si>
  <si>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</si>
  <si>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</si>
  <si>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</si>
  <si>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</si>
  <si>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</si>
  <si>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</si>
  <si>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</si>
  <si>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</si>
  <si>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</si>
  <si>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</si>
  <si>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</si>
  <si>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</si>
  <si>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</si>
  <si>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</si>
  <si>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</si>
  <si>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</si>
  <si>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</si>
  <si>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</si>
  <si>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</si>
  <si>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</si>
  <si>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</si>
  <si>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</si>
  <si>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</si>
  <si>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</si>
  <si>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</si>
  <si>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</si>
  <si>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</si>
  <si>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</si>
  <si>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</si>
  <si>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</si>
  <si>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</si>
  <si>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</si>
  <si>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</si>
  <si>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</si>
  <si>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</si>
  <si>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</si>
  <si>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</si>
  <si>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</si>
  <si>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</si>
  <si>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</si>
  <si>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</si>
  <si>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</si>
  <si>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</si>
  <si>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</si>
  <si>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</si>
  <si>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</si>
  <si>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</si>
  <si>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</si>
  <si>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</si>
  <si>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</si>
  <si>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</si>
  <si>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</si>
  <si>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</si>
  <si>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</si>
  <si>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</si>
  <si>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</si>
  <si>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</si>
  <si>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</si>
  <si>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</si>
  <si>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</si>
  <si>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</si>
  <si>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</si>
  <si>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</si>
  <si>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</si>
  <si>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</si>
  <si>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</si>
  <si>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</si>
  <si>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</si>
  <si>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</si>
  <si>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</si>
  <si>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</si>
  <si>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</si>
  <si>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</si>
  <si>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</si>
  <si>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</si>
  <si>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</si>
  <si>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</si>
  <si>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</si>
  <si>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</si>
  <si>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</si>
  <si>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</si>
  <si>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</si>
  <si>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</si>
  <si>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</si>
  <si>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</si>
  <si>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</si>
  <si>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</si>
  <si>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</si>
  <si>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</si>
  <si>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</si>
  <si>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</si>
  <si>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</si>
  <si>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</si>
  <si>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</si>
  <si>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</si>
  <si>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</si>
  <si>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</si>
  <si>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</si>
  <si>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</si>
  <si>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</si>
  <si>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</si>
  <si>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</si>
  <si>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</si>
  <si>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</si>
  <si>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</si>
  <si>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</si>
  <si>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</si>
  <si>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</si>
  <si>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</si>
  <si>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</si>
  <si>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</si>
  <si>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</si>
  <si>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</si>
  <si>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</si>
  <si>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</si>
  <si>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</si>
  <si>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</si>
  <si>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</si>
  <si>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</si>
  <si>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</si>
  <si>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</si>
  <si>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</si>
  <si>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</si>
  <si>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</si>
  <si>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</si>
  <si>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</si>
  <si>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</si>
  <si>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</si>
  <si>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</si>
  <si>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</si>
  <si>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</si>
  <si>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</si>
  <si>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</si>
  <si>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</si>
  <si>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</si>
  <si>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</si>
  <si>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</si>
  <si>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</si>
  <si>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</si>
  <si>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</si>
  <si>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</si>
  <si>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</si>
  <si>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</si>
  <si>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</si>
  <si>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</si>
  <si>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</si>
  <si>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</si>
  <si>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</si>
  <si>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</si>
  <si>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</si>
  <si>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</si>
  <si>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</si>
  <si>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</si>
  <si>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</si>
  <si>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</si>
  <si>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</si>
  <si>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</si>
  <si>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</si>
  <si>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</si>
  <si>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</si>
  <si>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</si>
  <si>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</si>
  <si>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</si>
  <si>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</si>
  <si>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</si>
  <si>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</si>
  <si>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</si>
  <si>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</si>
  <si>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</si>
  <si>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</si>
  <si>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</si>
  <si>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</si>
  <si>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</si>
  <si>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</si>
  <si>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</si>
  <si>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</si>
  <si>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</si>
  <si>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</si>
  <si>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</si>
  <si>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</si>
  <si>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</si>
  <si>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</si>
  <si>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</si>
  <si>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</si>
  <si>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</si>
  <si>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</si>
  <si>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</si>
  <si>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</si>
  <si>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</si>
  <si>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</si>
  <si>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</si>
  <si>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</si>
  <si>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</si>
  <si>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</si>
  <si>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</si>
  <si>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</si>
  <si>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</si>
  <si>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</si>
  <si>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</si>
  <si>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</si>
  <si>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</si>
  <si>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</si>
  <si>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</si>
  <si>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</si>
  <si>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</si>
  <si>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</si>
  <si>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</si>
  <si>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</si>
  <si>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</si>
  <si>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</si>
  <si>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</si>
  <si>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</si>
  <si>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</si>
  <si>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</si>
  <si>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</si>
  <si>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</si>
  <si>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</si>
  <si>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</si>
  <si>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</si>
  <si>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</si>
  <si>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</si>
  <si>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</si>
  <si>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</si>
  <si>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</si>
  <si>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</si>
  <si>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</si>
  <si>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</si>
  <si>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</si>
  <si>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</si>
  <si>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</si>
  <si>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</si>
  <si>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</si>
  <si>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</si>
  <si>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</si>
  <si>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</si>
  <si>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</si>
  <si>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</si>
  <si>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</si>
  <si>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</si>
  <si>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</si>
  <si>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</si>
  <si>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</si>
  <si>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</si>
  <si>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</si>
  <si>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</si>
  <si>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</si>
  <si>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</si>
  <si>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</si>
  <si>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</si>
  <si>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</si>
  <si>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</si>
  <si>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</si>
  <si>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</si>
  <si>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</si>
  <si>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</si>
  <si>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</si>
  <si>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</si>
  <si>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</si>
  <si>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</si>
  <si>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</si>
  <si>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</si>
  <si>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</si>
  <si>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</si>
  <si>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</si>
  <si>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</si>
  <si>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</si>
  <si>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</si>
  <si>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</si>
  <si>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</si>
  <si>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</si>
  <si>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</si>
  <si>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</si>
  <si>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</si>
  <si>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</si>
  <si>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</si>
  <si>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</si>
  <si>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</si>
  <si>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</si>
  <si>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</si>
  <si>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</si>
  <si>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</si>
  <si>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</si>
  <si>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</si>
  <si>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</si>
  <si>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</si>
  <si>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</si>
  <si>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</si>
  <si>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</si>
  <si>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</si>
  <si>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</si>
  <si>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</si>
  <si>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</si>
  <si>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</si>
  <si>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</si>
  <si>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</si>
  <si>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</si>
  <si>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</si>
  <si>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</si>
  <si>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</si>
  <si>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</si>
  <si>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</si>
  <si>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</si>
  <si>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</si>
  <si>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</si>
  <si>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</si>
  <si>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</si>
  <si>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</si>
  <si>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</si>
  <si>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</si>
  <si>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</si>
  <si>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</si>
  <si>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</si>
  <si>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</si>
  <si>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</si>
  <si>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</si>
  <si>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</si>
  <si>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</si>
  <si>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</si>
  <si>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</si>
  <si>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</si>
  <si>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</si>
  <si>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</si>
  <si>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</si>
  <si>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</si>
  <si>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</si>
  <si>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</si>
  <si>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</si>
  <si>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</si>
  <si>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</si>
  <si>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</si>
  <si>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</si>
  <si>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</si>
  <si>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</si>
  <si>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</si>
  <si>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</si>
  <si>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</si>
  <si>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</si>
  <si>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</si>
  <si>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</si>
  <si>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</si>
  <si>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</si>
  <si>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</si>
  <si>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</si>
  <si>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</si>
  <si>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</si>
  <si>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</si>
  <si>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</si>
  <si>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</si>
  <si>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</si>
  <si>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</si>
  <si>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</si>
  <si>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</si>
  <si>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</si>
  <si>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</si>
  <si>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</si>
  <si>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</si>
  <si>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</si>
  <si>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</si>
  <si>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</si>
  <si>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</si>
  <si>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</si>
  <si>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</si>
  <si>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</si>
  <si>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</si>
  <si>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</si>
  <si>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</si>
  <si>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</si>
  <si>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</si>
  <si>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</si>
  <si>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</si>
  <si>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</si>
  <si>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</si>
  <si>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</si>
  <si>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</si>
  <si>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</si>
  <si>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</si>
  <si>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</si>
  <si>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</si>
  <si>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</si>
  <si>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</si>
  <si>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</si>
  <si>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</si>
  <si>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</si>
  <si>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</si>
  <si>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</si>
  <si>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</si>
  <si>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</si>
  <si>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</si>
  <si>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</si>
  <si>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</si>
  <si>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</si>
  <si>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</si>
  <si>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</si>
  <si>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</si>
  <si>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</si>
  <si>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</si>
  <si>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</si>
  <si>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</si>
  <si>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</si>
  <si>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</si>
  <si>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</si>
  <si>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</si>
  <si>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</si>
  <si>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</si>
  <si>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</si>
  <si>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</si>
  <si>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</si>
  <si>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</si>
  <si>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</si>
  <si>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</si>
  <si>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</si>
  <si>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</si>
  <si>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</si>
  <si>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</si>
  <si>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</si>
  <si>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</si>
  <si>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</si>
  <si>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</si>
  <si>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</si>
  <si>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</si>
  <si>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</si>
  <si>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</si>
  <si>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</si>
  <si>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</si>
  <si>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</si>
  <si>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</si>
  <si>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</si>
  <si>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</si>
  <si>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</si>
  <si>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</si>
  <si>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</si>
  <si>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</si>
  <si>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</si>
  <si>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</si>
  <si>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</si>
  <si>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</si>
  <si>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</si>
  <si>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</si>
  <si>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</si>
  <si>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</si>
  <si>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</si>
  <si>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</si>
  <si>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</si>
  <si>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</si>
  <si>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</si>
  <si>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</si>
  <si>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</si>
  <si>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</si>
  <si>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</si>
  <si>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</si>
  <si>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</si>
  <si>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</si>
  <si>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</si>
  <si>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</si>
  <si>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</si>
  <si>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</si>
  <si>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</si>
  <si>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</si>
  <si>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</si>
  <si>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</si>
  <si>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</si>
  <si>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</si>
  <si>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</si>
  <si>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</si>
  <si>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</si>
  <si>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</si>
  <si>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</si>
  <si>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</si>
  <si>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</si>
  <si>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</si>
  <si>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</si>
  <si>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</si>
  <si>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</si>
  <si>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</si>
  <si>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</si>
  <si>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</si>
  <si>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</si>
  <si>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</si>
  <si>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</si>
  <si>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</si>
  <si>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</si>
  <si>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</si>
  <si>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</si>
  <si>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</si>
  <si>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</si>
  <si>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</si>
  <si>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</si>
  <si>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</si>
  <si>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</si>
  <si>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</si>
  <si>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</si>
  <si>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</si>
  <si>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</si>
  <si>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</si>
  <si>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</si>
  <si>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</si>
  <si>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</si>
  <si>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</si>
  <si>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</si>
  <si>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</si>
  <si>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</si>
  <si>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</si>
  <si>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</si>
  <si>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</si>
  <si>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</si>
  <si>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</si>
  <si>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</si>
  <si>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</si>
  <si>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</si>
  <si>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</si>
  <si>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</si>
  <si>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</si>
  <si>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</si>
  <si>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</si>
  <si>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</si>
  <si>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</si>
  <si>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</si>
  <si>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</si>
  <si>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</si>
  <si>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</si>
  <si>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</si>
  <si>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</si>
  <si>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</si>
  <si>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</si>
  <si>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</si>
  <si>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</si>
  <si>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</si>
  <si>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</si>
  <si>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</si>
  <si>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</si>
  <si>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</si>
  <si>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</si>
  <si>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</si>
  <si>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</si>
  <si>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</si>
  <si>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</si>
  <si>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</si>
  <si>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</si>
  <si>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</si>
  <si>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</si>
  <si>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</si>
  <si>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</si>
  <si>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</si>
  <si>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</si>
  <si>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</si>
  <si>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</si>
  <si>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</si>
  <si>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</si>
  <si>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</si>
  <si>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</si>
  <si>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</si>
  <si>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</si>
  <si>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</si>
  <si>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</si>
  <si>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</si>
  <si>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</si>
  <si>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</si>
  <si>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</si>
  <si>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</si>
  <si>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</si>
  <si>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</si>
  <si>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</si>
  <si>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</si>
  <si>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</si>
  <si>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</si>
  <si>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</si>
  <si>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</si>
  <si>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</si>
  <si>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</si>
  <si>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</si>
  <si>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</si>
  <si>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</si>
  <si>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</si>
  <si>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</si>
  <si>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</si>
  <si>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</si>
  <si>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</si>
  <si>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</si>
  <si>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</si>
  <si>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</si>
  <si>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</si>
  <si>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</si>
  <si>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</si>
  <si>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</si>
  <si>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</si>
  <si>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</si>
  <si>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</si>
  <si>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</si>
  <si>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</si>
  <si>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</si>
  <si>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</si>
  <si>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</si>
  <si>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</si>
  <si>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</si>
  <si>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</si>
  <si>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</si>
  <si>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</si>
  <si>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</si>
  <si>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</si>
  <si>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</si>
  <si>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</si>
  <si>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</si>
  <si>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</si>
  <si>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</si>
  <si>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</si>
  <si>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</si>
  <si>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</si>
  <si>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</si>
  <si>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</si>
  <si>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</si>
  <si>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</si>
  <si>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</si>
  <si>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</si>
  <si>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</si>
  <si>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</si>
  <si>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</si>
  <si>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</si>
  <si>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</si>
  <si>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</si>
  <si>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</si>
  <si>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</si>
  <si>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</si>
  <si>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</si>
  <si>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</si>
  <si>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</si>
  <si>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</si>
  <si>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</si>
  <si>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</si>
  <si>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</si>
  <si>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</si>
  <si>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</si>
  <si>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</si>
  <si>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</si>
  <si>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</si>
  <si>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</si>
  <si>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</si>
  <si>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</si>
  <si>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</si>
  <si>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</si>
  <si>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</si>
  <si>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</si>
  <si>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</si>
  <si>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</si>
  <si>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</si>
  <si>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</si>
  <si>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</si>
  <si>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</si>
  <si>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</si>
  <si>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</si>
  <si>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</si>
  <si>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</si>
  <si>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</si>
  <si>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</si>
  <si>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</si>
  <si>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</si>
  <si>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</si>
  <si>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</si>
  <si>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</si>
  <si>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</si>
  <si>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</si>
  <si>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</si>
  <si>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</si>
  <si>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</si>
  <si>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</si>
  <si>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</si>
  <si>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</si>
  <si>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</si>
  <si>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</si>
  <si>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</si>
  <si>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</si>
  <si>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</si>
  <si>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</si>
  <si>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</si>
  <si>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</si>
  <si>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</si>
  <si>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</si>
  <si>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</si>
  <si>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</si>
  <si>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</si>
  <si>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</si>
  <si>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</si>
  <si>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</si>
  <si>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</si>
  <si>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</si>
  <si>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</si>
  <si>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</si>
  <si>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</si>
  <si>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</si>
  <si>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</si>
  <si>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</si>
  <si>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</si>
  <si>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</si>
  <si>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</si>
  <si>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</si>
  <si>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</si>
  <si>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</si>
  <si>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</si>
  <si>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</si>
  <si>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</si>
  <si>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</si>
  <si>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</si>
  <si>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</si>
  <si>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</si>
  <si>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</si>
  <si>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</si>
  <si>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</si>
  <si>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</si>
  <si>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</si>
  <si>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</si>
  <si>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</si>
  <si>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</si>
  <si>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</si>
  <si>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</si>
  <si>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</si>
  <si>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</si>
  <si>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</si>
  <si>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</si>
  <si>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</si>
  <si>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</si>
  <si>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</si>
  <si>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</si>
  <si>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</si>
  <si>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</si>
  <si>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</si>
  <si>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</si>
  <si>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</si>
  <si>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</si>
  <si>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</si>
  <si>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</si>
  <si>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</si>
  <si>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</si>
  <si>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</si>
  <si>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</si>
  <si>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</si>
  <si>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</si>
  <si>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</si>
  <si>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</si>
  <si>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</si>
  <si>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</si>
  <si>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</si>
  <si>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</si>
  <si>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</si>
  <si>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</si>
  <si>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</si>
  <si>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</si>
  <si>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</si>
  <si>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</si>
  <si>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</si>
  <si>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</si>
  <si>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</si>
  <si>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</si>
  <si>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</si>
  <si>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</si>
  <si>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</si>
  <si>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</si>
  <si>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</si>
  <si>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</si>
  <si>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</si>
  <si>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</si>
  <si>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</si>
  <si>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</si>
  <si>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</si>
  <si>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</si>
  <si>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</si>
  <si>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</si>
  <si>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</si>
  <si>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</si>
  <si>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</si>
  <si>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</si>
  <si>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</si>
  <si>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</si>
  <si>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</si>
  <si>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</si>
  <si>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</si>
  <si>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</si>
  <si>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</si>
  <si>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</si>
  <si>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</si>
  <si>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</si>
  <si>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</si>
  <si>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</si>
  <si>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</si>
  <si>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</si>
  <si>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</si>
  <si>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</si>
  <si>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</si>
  <si>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</si>
  <si>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</si>
  <si>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</si>
  <si>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</si>
  <si>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</si>
  <si>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</si>
  <si>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</si>
  <si>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</si>
  <si>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</si>
  <si>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</si>
  <si>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</si>
  <si>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</si>
  <si>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</si>
  <si>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</si>
  <si>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</si>
  <si>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</si>
  <si>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</si>
  <si>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</si>
  <si>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</si>
  <si>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</si>
  <si>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</si>
  <si>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</si>
  <si>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</si>
  <si>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</si>
  <si>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</si>
  <si>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</si>
  <si>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</si>
  <si>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</si>
  <si>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</si>
  <si>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</si>
  <si>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</si>
  <si>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</si>
  <si>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</si>
  <si>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</si>
  <si>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</si>
  <si>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</si>
  <si>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</si>
  <si>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</si>
  <si>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</si>
  <si>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</si>
  <si>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</si>
  <si>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</si>
  <si>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</si>
  <si>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</si>
  <si>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</si>
  <si>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</si>
  <si>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</si>
  <si>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</si>
  <si>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</si>
  <si>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</si>
  <si>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</si>
  <si>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</si>
  <si>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</si>
  <si>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</si>
  <si>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</si>
  <si>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</si>
  <si>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</si>
  <si>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</si>
  <si>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</si>
  <si>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</si>
  <si>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</si>
  <si>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</si>
  <si>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</si>
  <si>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</si>
  <si>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</si>
  <si>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</si>
  <si>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</si>
  <si>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</si>
  <si>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</si>
  <si>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</si>
  <si>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</si>
  <si>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</si>
  <si>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</si>
  <si>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</si>
  <si>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</si>
  <si>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</si>
  <si>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</si>
  <si>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</si>
  <si>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</si>
  <si>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</si>
  <si>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</si>
  <si>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</si>
  <si>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</si>
  <si>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</si>
  <si>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</si>
  <si>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</si>
  <si>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</si>
  <si>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</si>
  <si>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</si>
  <si>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</si>
  <si>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</si>
  <si>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</si>
  <si>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</si>
  <si>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</si>
  <si>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</si>
  <si>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</si>
  <si>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</si>
  <si>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</si>
  <si>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</si>
  <si>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</si>
  <si>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</si>
  <si>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</si>
  <si>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</si>
  <si>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</si>
  <si>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</si>
  <si>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</si>
  <si>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</si>
  <si>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</si>
  <si>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</si>
  <si>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</si>
  <si>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</si>
  <si>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</si>
  <si>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</si>
  <si>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</si>
  <si>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</si>
  <si>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</si>
  <si>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</si>
  <si>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</si>
  <si>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</si>
  <si>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</si>
  <si>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</si>
  <si>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</si>
  <si>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</si>
  <si>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</si>
  <si>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</si>
  <si>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</si>
  <si>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</si>
  <si>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</si>
  <si>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</si>
  <si>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</si>
  <si>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</si>
  <si>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</si>
  <si>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</si>
  <si>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</si>
  <si>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</si>
  <si>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</si>
  <si>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</si>
  <si>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</si>
  <si>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</si>
  <si>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</si>
  <si>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</si>
  <si>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</si>
  <si>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</si>
  <si>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</si>
  <si>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</si>
  <si>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</si>
  <si>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</si>
  <si>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</si>
  <si>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</si>
  <si>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</si>
  <si>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</si>
  <si>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</si>
  <si>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</si>
  <si>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</si>
  <si>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</si>
  <si>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</si>
  <si>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</si>
  <si>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</si>
  <si>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</si>
  <si>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</si>
  <si>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</si>
  <si>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</si>
  <si>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</si>
  <si>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</si>
  <si>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</si>
  <si>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</si>
  <si>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</si>
  <si>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</si>
  <si>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</si>
  <si>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</si>
  <si>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</si>
  <si>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</si>
  <si>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</si>
  <si>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</si>
  <si>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</si>
  <si>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</si>
  <si>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</si>
  <si>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</si>
  <si>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</si>
  <si>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</si>
  <si>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</si>
  <si>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</si>
  <si>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</si>
  <si>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</si>
  <si>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</si>
  <si>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</si>
  <si>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</si>
  <si>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</si>
  <si>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</si>
  <si>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</si>
  <si>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</si>
  <si>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</si>
  <si>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</si>
  <si>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</si>
  <si>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</si>
  <si>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</si>
  <si>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</si>
  <si>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</si>
  <si>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</si>
  <si>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</si>
  <si>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</si>
  <si>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</si>
  <si>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</si>
  <si>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</si>
  <si>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</si>
  <si>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</si>
  <si>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</si>
  <si>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</si>
  <si>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</si>
  <si>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</si>
  <si>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</si>
  <si>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</si>
  <si>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</si>
  <si>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</si>
  <si>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</si>
  <si>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</si>
  <si>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</si>
  <si>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</si>
  <si>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</si>
  <si>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</si>
  <si>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</si>
  <si>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</si>
  <si>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</si>
  <si>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</si>
  <si>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</si>
  <si>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</si>
  <si>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</si>
  <si>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</si>
  <si>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</si>
  <si>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</si>
  <si>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</si>
  <si>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</si>
  <si>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</si>
  <si>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</si>
  <si>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</si>
  <si>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</si>
  <si>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</si>
  <si>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</si>
  <si>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</si>
  <si>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</si>
  <si>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</si>
  <si>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</si>
  <si>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</si>
  <si>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</si>
  <si>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</si>
  <si>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</si>
  <si>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</si>
  <si>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</si>
  <si>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</si>
  <si>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</si>
  <si>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</si>
  <si>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</si>
  <si>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</si>
  <si>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</si>
  <si>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</si>
  <si>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</si>
  <si>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</si>
  <si>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</si>
  <si>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</si>
  <si>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</si>
  <si>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</si>
  <si>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</si>
  <si>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</si>
  <si>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</si>
  <si>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</si>
  <si>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</si>
  <si>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</si>
  <si>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</si>
  <si>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</si>
  <si>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</si>
  <si>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</si>
  <si>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</si>
  <si>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</si>
  <si>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</si>
  <si>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</si>
  <si>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</si>
  <si>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</si>
  <si>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</si>
  <si>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</si>
  <si>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</si>
  <si>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</si>
  <si>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</si>
  <si>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</si>
  <si>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</si>
  <si>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</si>
  <si>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</si>
  <si>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</si>
  <si>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</si>
  <si>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</si>
  <si>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</si>
  <si>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</si>
  <si>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</si>
  <si>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</si>
  <si>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</si>
  <si>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</si>
  <si>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</si>
  <si>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</si>
  <si>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</si>
  <si>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</si>
  <si>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</si>
  <si>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</si>
  <si>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</si>
  <si>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</si>
  <si>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</si>
  <si>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</si>
  <si>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</si>
  <si>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</si>
  <si>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</si>
  <si>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</si>
  <si>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</si>
  <si>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</si>
  <si>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</si>
  <si>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</si>
  <si>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</si>
  <si>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</si>
  <si>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</si>
  <si>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</si>
  <si>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</si>
  <si>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</si>
  <si>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</si>
  <si>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</si>
  <si>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</si>
  <si>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</si>
  <si>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</si>
  <si>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</si>
  <si>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</si>
  <si>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</si>
  <si>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</si>
  <si>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</si>
  <si>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</si>
  <si>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</si>
  <si>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</si>
  <si>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</si>
  <si>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</si>
  <si>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</si>
  <si>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</si>
  <si>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</si>
  <si>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</si>
  <si>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</si>
  <si>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</si>
  <si>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</si>
  <si>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</si>
  <si>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</si>
  <si>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</si>
  <si>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</si>
  <si>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</si>
  <si>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</si>
  <si>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</si>
  <si>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</si>
  <si>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</si>
  <si>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</si>
  <si>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</si>
  <si>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</si>
  <si>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</si>
  <si>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</si>
  <si>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</si>
  <si>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</si>
  <si>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</si>
  <si>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</si>
  <si>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</si>
  <si>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</si>
  <si>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</si>
  <si>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</si>
  <si>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</si>
  <si>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</si>
  <si>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</si>
  <si>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</si>
  <si>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</si>
  <si>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</si>
  <si>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</si>
  <si>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</si>
  <si>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</si>
  <si>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</si>
  <si>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</si>
  <si>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</si>
  <si>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</si>
  <si>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</si>
  <si>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</si>
  <si>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</si>
  <si>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</si>
  <si>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</si>
  <si>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</si>
  <si>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</si>
  <si>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</si>
  <si>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</si>
  <si>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</si>
  <si>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</si>
  <si>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</si>
  <si>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</si>
  <si>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</si>
  <si>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</si>
  <si>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</si>
  <si>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</si>
  <si>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</si>
  <si>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</si>
  <si>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</si>
  <si>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</si>
  <si>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</si>
  <si>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</si>
  <si>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</si>
  <si>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</si>
  <si>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</si>
  <si>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</si>
  <si>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</si>
  <si>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</si>
  <si>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</si>
  <si>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</si>
  <si>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</si>
  <si>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</si>
  <si>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</si>
  <si>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</si>
  <si>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</si>
  <si>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</si>
  <si>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</si>
  <si>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</si>
  <si>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</si>
  <si>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</si>
  <si>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</si>
  <si>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</si>
  <si>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</si>
  <si>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</si>
  <si>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</si>
  <si>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</si>
  <si>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</si>
  <si>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</si>
  <si>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</si>
  <si>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</si>
  <si>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</si>
  <si>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</si>
  <si>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</si>
  <si>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</si>
  <si>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</si>
  <si>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</si>
  <si>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</si>
  <si>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</si>
  <si>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</si>
  <si>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</si>
  <si>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</si>
  <si>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</si>
  <si>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</si>
  <si>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</si>
  <si>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</si>
  <si>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</si>
  <si>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</si>
  <si>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</si>
  <si>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</si>
  <si>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</si>
  <si>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</si>
  <si>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</si>
  <si>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</si>
  <si>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</si>
  <si>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</si>
  <si>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</si>
  <si>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</si>
  <si>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</si>
  <si>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</si>
  <si>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</si>
  <si>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</si>
  <si>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</si>
  <si>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</si>
  <si>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</si>
  <si>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</si>
  <si>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</si>
  <si>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</si>
  <si>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</si>
  <si>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</si>
  <si>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</si>
  <si>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</si>
  <si>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</si>
  <si>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</si>
  <si>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</si>
  <si>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</si>
  <si>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</si>
  <si>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</si>
  <si>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</si>
  <si>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</si>
  <si>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</si>
  <si>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</si>
  <si>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</si>
  <si>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</si>
  <si>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</si>
  <si>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</si>
  <si>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</si>
  <si>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</si>
  <si>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</si>
  <si>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</si>
  <si>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</si>
  <si>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</si>
  <si>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</si>
  <si>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</si>
  <si>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</si>
  <si>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</si>
  <si>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</si>
  <si>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</si>
  <si>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</si>
  <si>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</si>
  <si>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</si>
  <si>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</si>
  <si>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</si>
  <si>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</si>
  <si>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</si>
  <si>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</si>
  <si>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</si>
  <si>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</si>
  <si>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</si>
  <si>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</si>
  <si>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</si>
  <si>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</si>
  <si>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</si>
  <si>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</si>
  <si>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</si>
  <si>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</si>
  <si>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</si>
  <si>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</si>
  <si>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</si>
  <si>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</si>
  <si>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</si>
  <si>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</si>
  <si>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</si>
  <si>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</si>
  <si>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</si>
  <si>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</si>
  <si>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</si>
  <si>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</si>
  <si>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</si>
  <si>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</si>
  <si>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</si>
  <si>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</si>
  <si>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</si>
  <si>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</si>
  <si>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</si>
  <si>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</si>
  <si>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</si>
  <si>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</si>
  <si>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</si>
  <si>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</si>
  <si>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</si>
  <si>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</si>
  <si>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</si>
  <si>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</si>
  <si>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</si>
  <si>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</si>
  <si>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</si>
  <si>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</si>
  <si>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</si>
  <si>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</si>
  <si>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</si>
  <si>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</si>
  <si>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</si>
  <si>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</si>
  <si>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</si>
  <si>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</si>
  <si>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</si>
  <si>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</si>
  <si>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</si>
  <si>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</si>
  <si>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</si>
  <si>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</si>
  <si>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</si>
  <si>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</si>
  <si>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</si>
  <si>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</si>
  <si>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</si>
  <si>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</si>
  <si>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</si>
  <si>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</si>
  <si>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</si>
  <si>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</si>
  <si>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</si>
  <si>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</si>
  <si>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</si>
  <si>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</si>
  <si>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</si>
  <si>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</si>
  <si>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</si>
  <si>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</si>
  <si>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</si>
  <si>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</si>
  <si>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</si>
  <si>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</si>
  <si>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</si>
  <si>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</si>
  <si>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</si>
  <si>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</si>
  <si>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</si>
  <si>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</si>
  <si>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</si>
  <si>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</si>
  <si>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</si>
  <si>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</si>
  <si>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</si>
  <si>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</si>
  <si>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</si>
  <si>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</si>
  <si>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</si>
  <si>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</si>
  <si>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</si>
  <si>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</si>
  <si>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</si>
  <si>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</si>
  <si>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</si>
  <si>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</si>
  <si>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</si>
  <si>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</si>
  <si>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</si>
  <si>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</si>
  <si>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</si>
  <si>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</si>
  <si>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</si>
  <si>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</si>
  <si>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</si>
  <si>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</si>
  <si>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</si>
  <si>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</si>
  <si>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</si>
  <si>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</si>
  <si>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</si>
  <si>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</si>
  <si>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</si>
  <si>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</si>
  <si>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</si>
  <si>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</si>
  <si>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</si>
  <si>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</si>
  <si>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</si>
  <si>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</si>
  <si>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</si>
  <si>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</si>
  <si>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</si>
  <si>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</si>
  <si>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</si>
  <si>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</si>
  <si>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</si>
  <si>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</si>
  <si>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</si>
  <si>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</si>
  <si>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</si>
  <si>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</si>
  <si>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</si>
  <si>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</si>
  <si>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</si>
  <si>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</si>
  <si>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</si>
  <si>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</si>
  <si>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</si>
  <si>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</si>
  <si>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</si>
  <si>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</si>
  <si>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</si>
  <si>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</si>
  <si>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</si>
  <si>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</si>
  <si>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</si>
  <si>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</si>
  <si>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</si>
  <si>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</si>
  <si>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</si>
  <si>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</si>
  <si>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</si>
  <si>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</si>
  <si>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</si>
  <si>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</si>
  <si>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</si>
  <si>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</si>
  <si>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</si>
  <si>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</si>
  <si>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</si>
  <si>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</si>
  <si>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</si>
  <si>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</si>
  <si>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</si>
  <si>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</si>
  <si>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</si>
  <si>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</si>
  <si>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</si>
  <si>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</si>
  <si>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</si>
  <si>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</si>
  <si>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</si>
  <si>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</si>
  <si>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</si>
  <si>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</si>
  <si>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</si>
  <si>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</si>
  <si>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</si>
  <si>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</si>
  <si>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</si>
  <si>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</si>
  <si>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</si>
  <si>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</si>
  <si>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</si>
  <si>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</si>
  <si>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</si>
  <si>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</si>
  <si>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</si>
  <si>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</si>
  <si>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</si>
  <si>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</si>
  <si>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</si>
  <si>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</si>
  <si>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</si>
  <si>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</si>
  <si>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</si>
  <si>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</si>
  <si>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</si>
  <si>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</si>
  <si>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</si>
  <si>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</si>
  <si>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</si>
  <si>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</si>
  <si>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</si>
  <si>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</si>
  <si>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</si>
  <si>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</si>
  <si>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</si>
  <si>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</si>
  <si>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</si>
  <si>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</si>
  <si>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</si>
  <si>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</si>
  <si>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</si>
  <si>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</si>
  <si>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</si>
  <si>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</si>
  <si>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</si>
  <si>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</si>
  <si>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</si>
  <si>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</si>
  <si>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</si>
  <si>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</si>
  <si>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</si>
  <si>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</si>
  <si>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</si>
  <si>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</si>
  <si>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</si>
  <si>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</si>
  <si>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</si>
  <si>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</si>
  <si>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</si>
  <si>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</si>
  <si>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</si>
  <si>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</si>
  <si>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</si>
  <si>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</si>
  <si>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</si>
  <si>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</si>
  <si>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</si>
  <si>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</si>
  <si>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</si>
  <si>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</si>
  <si>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</si>
  <si>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</si>
  <si>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</si>
  <si>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</si>
  <si>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</si>
  <si>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</si>
  <si>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</si>
  <si>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</si>
  <si>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</si>
  <si>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</si>
  <si>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</si>
  <si>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</si>
  <si>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</si>
  <si>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</si>
  <si>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</si>
  <si>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</si>
  <si>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</si>
  <si>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</si>
  <si>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</si>
  <si>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</si>
  <si>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</si>
  <si>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</si>
  <si>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</si>
  <si>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</si>
  <si>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</si>
  <si>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</si>
  <si>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</si>
  <si>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</si>
  <si>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</si>
  <si>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</si>
  <si>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</si>
  <si>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</si>
  <si>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</si>
  <si>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</si>
  <si>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</si>
  <si>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</si>
  <si>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</si>
  <si>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</si>
  <si>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</si>
  <si>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</si>
  <si>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</si>
  <si>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</si>
  <si>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</si>
  <si>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</si>
  <si>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</si>
  <si>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</si>
  <si>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</si>
  <si>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</si>
  <si>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</si>
  <si>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</si>
  <si>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</si>
  <si>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</si>
  <si>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</si>
  <si>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</si>
  <si>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</si>
  <si>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</si>
  <si>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</si>
  <si>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</si>
  <si>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</si>
  <si>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</si>
  <si>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</si>
  <si>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</si>
  <si>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</si>
  <si>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</si>
  <si>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</si>
  <si>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</si>
  <si>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</si>
  <si>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</si>
  <si>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</si>
  <si>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</si>
  <si>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</si>
  <si>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</si>
  <si>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</si>
  <si>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</si>
  <si>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</si>
  <si>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</si>
  <si>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</si>
  <si>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</si>
  <si>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</si>
  <si>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</si>
  <si>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</si>
  <si>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</si>
  <si>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</si>
  <si>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</si>
  <si>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</si>
  <si>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</si>
  <si>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</si>
  <si>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</si>
  <si>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</si>
  <si>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</si>
  <si>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</si>
  <si>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</si>
  <si>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</si>
  <si>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</si>
  <si>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</si>
  <si>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</si>
  <si>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</si>
  <si>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</si>
  <si>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</si>
  <si>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</si>
  <si>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</si>
  <si>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</si>
  <si>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</si>
  <si>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</si>
  <si>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</si>
  <si>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</si>
  <si>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</si>
  <si>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</si>
  <si>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</si>
  <si>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</si>
  <si>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</si>
  <si>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</si>
  <si>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</si>
  <si>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</si>
  <si>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</si>
  <si>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</si>
  <si>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</si>
  <si>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</si>
  <si>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</si>
  <si>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</si>
  <si>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</si>
  <si>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</si>
  <si>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</si>
  <si>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</si>
  <si>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</si>
  <si>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</si>
  <si>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</si>
  <si>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</si>
  <si>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</si>
  <si>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</si>
  <si>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</si>
  <si>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</si>
  <si>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</si>
  <si>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</si>
  <si>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</si>
  <si>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</si>
  <si>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</si>
  <si>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</si>
  <si>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</si>
  <si>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</si>
  <si>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</si>
  <si>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</si>
  <si>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</si>
  <si>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</si>
  <si>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</si>
  <si>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</si>
  <si>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</si>
  <si>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</si>
  <si>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</si>
  <si>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</si>
  <si>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</si>
  <si>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</si>
  <si>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</si>
  <si>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</si>
  <si>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</si>
  <si>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</si>
  <si>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</si>
  <si>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</si>
  <si>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</si>
  <si>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</si>
  <si>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</si>
  <si>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</si>
  <si>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</si>
  <si>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</si>
  <si>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</si>
  <si>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</si>
  <si>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</si>
  <si>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</si>
  <si>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</si>
  <si>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</si>
  <si>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</si>
  <si>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</si>
  <si>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</si>
  <si>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</si>
  <si>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</si>
  <si>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</si>
  <si>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</si>
  <si>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</si>
  <si>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</si>
  <si>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</si>
  <si>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</si>
  <si>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</si>
  <si>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</si>
  <si>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</si>
  <si>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</si>
  <si>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</si>
  <si>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</si>
  <si>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</si>
  <si>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</si>
  <si>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</si>
  <si>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</si>
  <si>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</si>
  <si>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</si>
  <si>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</si>
  <si>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</si>
  <si>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</si>
  <si>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</si>
  <si>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</si>
  <si>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</si>
  <si>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</si>
  <si>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</si>
  <si>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</si>
  <si>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</si>
  <si>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</si>
  <si>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</si>
  <si>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</si>
  <si>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</si>
  <si>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</si>
  <si>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</si>
  <si>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</si>
  <si>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</si>
  <si>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</si>
  <si>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</si>
  <si>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</si>
  <si>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</si>
  <si>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</si>
  <si>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</si>
  <si>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</si>
  <si>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</si>
  <si>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</si>
  <si>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</si>
  <si>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</si>
  <si>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</si>
  <si>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</si>
  <si>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</si>
  <si>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</si>
  <si>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</si>
  <si>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</si>
  <si>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</si>
  <si>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</si>
  <si>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</si>
  <si>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</si>
  <si>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</si>
  <si>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</si>
  <si>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</si>
  <si>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</si>
  <si>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</si>
  <si>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</si>
  <si>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</si>
  <si>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</si>
  <si>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</si>
  <si>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</si>
  <si>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</si>
  <si>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</si>
  <si>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</si>
  <si>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</si>
  <si>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</si>
  <si>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</si>
  <si>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</si>
  <si>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</si>
  <si>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</si>
  <si>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</si>
  <si>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</si>
  <si>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</si>
  <si>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</si>
  <si>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</si>
  <si>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</si>
  <si>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</si>
  <si>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</si>
  <si>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</si>
  <si>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</si>
  <si>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</si>
  <si>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</si>
  <si>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</si>
  <si>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</si>
  <si>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</si>
  <si>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</si>
  <si>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</si>
  <si>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</si>
  <si>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</si>
  <si>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</si>
  <si>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</si>
  <si>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</si>
  <si>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</si>
  <si>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</si>
  <si>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</si>
  <si>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</si>
  <si>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</si>
  <si>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</si>
  <si>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</si>
  <si>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</si>
  <si>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</si>
  <si>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</si>
  <si>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</si>
  <si>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</si>
  <si>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</si>
  <si>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</si>
  <si>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</si>
  <si>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</si>
  <si>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</si>
  <si>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</si>
  <si>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</si>
  <si>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</si>
  <si>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</si>
  <si>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</si>
  <si>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</si>
  <si>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</si>
  <si>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</si>
  <si>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</si>
  <si>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</si>
  <si>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</si>
  <si>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</si>
  <si>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</si>
  <si>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</si>
  <si>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</si>
  <si>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</si>
  <si>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</si>
  <si>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</si>
  <si>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</si>
  <si>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</si>
  <si>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</si>
  <si>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</si>
  <si>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</si>
  <si>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</si>
  <si>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</si>
  <si>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</si>
  <si>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</si>
  <si>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</si>
  <si>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</si>
  <si>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</si>
  <si>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</si>
  <si>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</si>
  <si>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</si>
  <si>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</si>
  <si>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</si>
  <si>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</si>
  <si>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</si>
  <si>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</si>
  <si>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</si>
  <si>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</si>
  <si>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</si>
  <si>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</si>
  <si>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</si>
  <si>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</si>
  <si>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</si>
  <si>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</si>
  <si>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</si>
  <si>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</si>
  <si>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</si>
  <si>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</si>
  <si>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</si>
  <si>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</si>
  <si>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</si>
  <si>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</si>
  <si>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</si>
  <si>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</si>
  <si>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</si>
  <si>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</si>
  <si>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</si>
  <si>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</si>
  <si>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</si>
  <si>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</si>
  <si>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</si>
  <si>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</si>
  <si>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</si>
  <si>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</si>
  <si>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</si>
  <si>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</si>
  <si>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</si>
  <si>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</si>
  <si>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</si>
  <si>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</si>
  <si>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</si>
  <si>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</si>
  <si>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</si>
  <si>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</si>
  <si>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</si>
  <si>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</si>
  <si>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</si>
  <si>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</si>
  <si>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</si>
  <si>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</si>
  <si>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</si>
  <si>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</si>
  <si>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</si>
  <si>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</si>
  <si>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</si>
  <si>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</si>
  <si>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</si>
  <si>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</si>
  <si>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</si>
  <si>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</si>
  <si>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</si>
  <si>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</si>
  <si>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</si>
  <si>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</si>
  <si>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</si>
  <si>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</si>
  <si>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</si>
  <si>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</si>
  <si>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</si>
  <si>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</si>
  <si>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</si>
  <si>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</si>
  <si>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</si>
  <si>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</si>
  <si>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</si>
  <si>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</si>
  <si>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</si>
  <si>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</si>
  <si>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</si>
  <si>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</si>
  <si>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</si>
  <si>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</si>
  <si>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</si>
  <si>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</si>
  <si>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</si>
  <si>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</si>
  <si>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</si>
  <si>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</si>
  <si>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</si>
  <si>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</si>
  <si>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</si>
  <si>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</si>
  <si>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</si>
  <si>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</si>
  <si>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</si>
  <si>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</si>
  <si>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</si>
  <si>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</si>
  <si>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</si>
  <si>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</si>
  <si>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</si>
  <si>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</si>
  <si>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</si>
  <si>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</si>
  <si>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</si>
  <si>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</si>
  <si>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</si>
  <si>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</si>
  <si>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</si>
  <si>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</si>
  <si>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</si>
  <si>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</si>
  <si>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</si>
  <si>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</si>
  <si>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</si>
  <si>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</si>
  <si>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</si>
  <si>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</si>
  <si>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</si>
  <si>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</si>
  <si>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</si>
  <si>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</si>
  <si>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</si>
  <si>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</si>
  <si>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</si>
  <si>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</si>
  <si>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</si>
  <si>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</si>
  <si>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</si>
  <si>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</si>
  <si>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</si>
  <si>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</si>
  <si>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</si>
  <si>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</si>
  <si>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</si>
  <si>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</si>
  <si>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</si>
  <si>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</si>
  <si>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</si>
  <si>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</si>
  <si>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</si>
  <si>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</si>
  <si>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</si>
  <si>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</si>
  <si>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</si>
  <si>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</si>
  <si>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</si>
  <si>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</si>
  <si>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</si>
  <si>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</si>
  <si>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</si>
  <si>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</si>
  <si>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</si>
  <si>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</si>
  <si>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</si>
  <si>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</si>
  <si>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</si>
  <si>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</si>
  <si>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</si>
  <si>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</si>
  <si>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</si>
  <si>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</si>
  <si>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</si>
  <si>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</si>
  <si>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</si>
  <si>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</si>
  <si>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</si>
  <si>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</si>
  <si>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</si>
  <si>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</si>
  <si>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</si>
  <si>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</si>
  <si>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</si>
  <si>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</si>
  <si>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</si>
  <si>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</si>
  <si>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</si>
  <si>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</si>
  <si>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</si>
  <si>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</si>
  <si>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</si>
  <si>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</si>
  <si>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</si>
  <si>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</si>
  <si>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</si>
  <si>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</si>
  <si>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</si>
  <si>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</si>
  <si>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</si>
  <si>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</si>
  <si>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</si>
  <si>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</si>
  <si>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</si>
  <si>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</si>
  <si>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</si>
  <si>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</si>
  <si>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</si>
  <si>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</si>
  <si>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</si>
  <si>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</si>
  <si>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</si>
  <si>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</si>
  <si>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</si>
  <si>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</si>
  <si>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</si>
  <si>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</si>
  <si>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</si>
  <si>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</si>
  <si>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</si>
  <si>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</si>
  <si>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</si>
  <si>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</si>
  <si>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</si>
  <si>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</si>
  <si>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</si>
  <si>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</si>
  <si>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</si>
  <si>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</si>
  <si>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</si>
  <si>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</si>
  <si>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</si>
  <si>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</si>
  <si>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</si>
  <si>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</si>
  <si>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</si>
  <si>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</si>
  <si>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</si>
  <si>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</si>
  <si>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</si>
  <si>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</si>
  <si>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</si>
  <si>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</si>
  <si>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</si>
  <si>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</si>
  <si>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</si>
  <si>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</si>
  <si>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</si>
  <si>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</si>
  <si>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</si>
  <si>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</si>
  <si>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</si>
  <si>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</si>
  <si>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</si>
  <si>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</si>
  <si>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</si>
  <si>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</si>
  <si>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</si>
  <si>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</si>
  <si>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</si>
  <si>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</si>
  <si>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</si>
  <si>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</si>
  <si>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</si>
  <si>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</si>
  <si>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</si>
  <si>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</si>
  <si>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</si>
  <si>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</si>
  <si>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</si>
  <si>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</si>
  <si>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</si>
  <si>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</si>
  <si>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</si>
  <si>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</si>
  <si>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</si>
  <si>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</si>
  <si>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</si>
  <si>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</si>
  <si>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</si>
  <si>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</si>
  <si>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</si>
  <si>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</si>
  <si>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</si>
  <si>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</si>
  <si>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</si>
  <si>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</si>
  <si>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</si>
  <si>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</si>
  <si>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</si>
  <si>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</si>
  <si>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</si>
  <si>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</si>
  <si>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</si>
  <si>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</si>
  <si>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</si>
  <si>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</si>
  <si>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</si>
  <si>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</si>
  <si>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</si>
  <si>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</si>
  <si>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</si>
  <si>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</si>
  <si>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</si>
  <si>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</si>
  <si>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</si>
  <si>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</si>
  <si>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</si>
  <si>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</si>
  <si>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</si>
  <si>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</si>
  <si>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</si>
  <si>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</si>
  <si>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</si>
  <si>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</si>
  <si>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</si>
  <si>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</si>
  <si>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</si>
  <si>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</si>
  <si>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</si>
  <si>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</si>
  <si>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</si>
  <si>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</si>
  <si>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</si>
  <si>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</si>
  <si>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</si>
  <si>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</si>
  <si>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</si>
  <si>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</si>
  <si>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</si>
  <si>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</si>
  <si>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</si>
  <si>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</si>
  <si>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</si>
  <si>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</si>
  <si>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</si>
  <si>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</si>
  <si>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</si>
  <si>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</si>
  <si>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</si>
  <si>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</si>
  <si>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</si>
  <si>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</si>
  <si>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</si>
  <si>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</si>
  <si>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</si>
  <si>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</si>
  <si>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</si>
  <si>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</si>
  <si>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</si>
  <si>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</si>
  <si>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</si>
  <si>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</si>
  <si>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</si>
  <si>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</si>
  <si>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</si>
  <si>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</si>
  <si>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</si>
  <si>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</si>
  <si>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</si>
  <si>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</si>
  <si>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</si>
  <si>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</si>
  <si>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</si>
  <si>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</si>
  <si>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</si>
  <si>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</si>
  <si>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</si>
  <si>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</si>
  <si>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</si>
  <si>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</si>
  <si>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</si>
  <si>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</si>
  <si>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</si>
  <si>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</si>
  <si>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</si>
  <si>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</si>
  <si>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</si>
  <si>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</si>
  <si>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</si>
  <si>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</si>
  <si>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</si>
  <si>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</si>
  <si>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</si>
  <si>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</si>
  <si>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</si>
  <si>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</si>
  <si>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</si>
  <si>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</si>
  <si>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</si>
  <si>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</si>
  <si>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</si>
  <si>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</si>
  <si>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</si>
  <si>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</si>
  <si>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</si>
  <si>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</si>
  <si>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</si>
  <si>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</si>
  <si>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</si>
  <si>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</si>
  <si>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</si>
  <si>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</si>
  <si>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</si>
  <si>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</si>
  <si>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</si>
  <si>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</si>
  <si>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</si>
  <si>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</si>
  <si>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</si>
  <si>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</si>
  <si>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</si>
  <si>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</si>
  <si>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</si>
  <si>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</si>
  <si>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</si>
  <si>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</si>
  <si>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</si>
  <si>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</si>
  <si>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</si>
  <si>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</si>
  <si>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</si>
  <si>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</si>
  <si>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</si>
  <si>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</si>
  <si>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</si>
  <si>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</si>
  <si>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</si>
  <si>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</si>
  <si>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</si>
  <si>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</si>
  <si>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</si>
  <si>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</si>
  <si>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</si>
  <si>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</si>
  <si>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</si>
  <si>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</si>
  <si>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</si>
  <si>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</si>
  <si>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</si>
  <si>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</si>
  <si>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</si>
  <si>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</si>
  <si>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</si>
  <si>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</si>
  <si>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</si>
  <si>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</si>
  <si>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</si>
  <si>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</si>
  <si>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</si>
  <si>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</si>
  <si>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</si>
  <si>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</si>
  <si>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</si>
  <si>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</si>
  <si>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</si>
  <si>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</si>
  <si>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</si>
  <si>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</si>
  <si>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</si>
  <si>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</si>
  <si>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</si>
  <si>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</si>
  <si>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</si>
  <si>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</si>
  <si>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</si>
  <si>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</si>
  <si>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</si>
  <si>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</si>
  <si>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</si>
  <si>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</si>
  <si>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</si>
  <si>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</si>
  <si>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</si>
  <si>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</si>
  <si>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</si>
  <si>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</si>
  <si>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</si>
  <si>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</si>
  <si>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</si>
  <si>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</si>
  <si>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</si>
  <si>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</si>
  <si>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</si>
  <si>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</si>
  <si>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</si>
  <si>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</si>
  <si>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</si>
  <si>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</si>
  <si>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</si>
  <si>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</si>
  <si>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</si>
  <si>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</si>
  <si>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</si>
  <si>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</si>
  <si>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</si>
  <si>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</si>
  <si>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</si>
  <si>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</si>
  <si>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</si>
  <si>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</si>
  <si>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</si>
  <si>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</si>
  <si>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</si>
  <si>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</si>
  <si>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</si>
  <si>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</si>
  <si>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</si>
  <si>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</si>
  <si>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</si>
  <si>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</si>
  <si>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</si>
  <si>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</si>
  <si>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</si>
  <si>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</si>
  <si>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</si>
  <si>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</si>
  <si>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</si>
  <si>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</si>
  <si>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</si>
  <si>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</si>
  <si>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</si>
  <si>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</si>
  <si>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</si>
  <si>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</si>
  <si>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</si>
  <si>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</si>
  <si>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</si>
  <si>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</si>
  <si>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</si>
  <si>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</si>
  <si>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</si>
  <si>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</si>
  <si>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</si>
  <si>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</si>
  <si>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</si>
  <si>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</si>
  <si>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</si>
  <si>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</si>
  <si>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</si>
  <si>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</si>
  <si>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</si>
  <si>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</si>
  <si>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</si>
  <si>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</si>
  <si>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</si>
  <si>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</si>
  <si>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</si>
  <si>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</si>
  <si>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</si>
  <si>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</si>
  <si>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</si>
  <si>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</si>
  <si>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</si>
  <si>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</si>
  <si>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</si>
  <si>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</si>
  <si>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</si>
  <si>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</si>
  <si>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</si>
  <si>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</si>
  <si>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</si>
  <si>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</si>
  <si>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</si>
  <si>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</si>
  <si>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</si>
  <si>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</si>
  <si>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</si>
  <si>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</si>
  <si>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</si>
  <si>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</si>
  <si>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</si>
  <si>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</si>
  <si>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</si>
  <si>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</si>
  <si>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</si>
  <si>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</si>
  <si>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</si>
  <si>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</si>
  <si>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</si>
  <si>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</si>
  <si>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</si>
  <si>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</si>
  <si>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</si>
  <si>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</si>
  <si>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</si>
  <si>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</si>
  <si>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</si>
  <si>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</si>
  <si>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</si>
  <si>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</si>
  <si>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</si>
  <si>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</si>
  <si>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</si>
  <si>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</si>
  <si>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</si>
  <si>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</si>
  <si>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</si>
  <si>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</si>
  <si>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</si>
  <si>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</si>
  <si>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</si>
  <si>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</si>
  <si>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</si>
  <si>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</si>
  <si>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</si>
  <si>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</si>
  <si>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</si>
  <si>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</si>
  <si>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</si>
  <si>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</si>
  <si>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</si>
  <si>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</si>
  <si>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</si>
  <si>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</si>
  <si>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</si>
  <si>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</si>
  <si>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</si>
  <si>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</si>
  <si>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</si>
  <si>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</si>
  <si>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</si>
  <si>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</si>
  <si>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</si>
  <si>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</si>
  <si>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</si>
  <si>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</si>
  <si>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</si>
  <si>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</si>
  <si>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</si>
  <si>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</si>
  <si>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</si>
  <si>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</si>
  <si>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</si>
  <si>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</si>
  <si>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</si>
  <si>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</si>
  <si>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</si>
  <si>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</si>
  <si>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</si>
  <si>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</si>
  <si>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</si>
  <si>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</si>
  <si>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</si>
  <si>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</si>
  <si>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</si>
  <si>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</si>
  <si>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</si>
  <si>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</si>
  <si>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</si>
  <si>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</si>
  <si>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</si>
  <si>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</si>
  <si>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</si>
  <si>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</si>
  <si>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</si>
  <si>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</si>
  <si>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</si>
  <si>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</si>
  <si>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</si>
  <si>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</si>
  <si>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</si>
  <si>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</si>
  <si>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</si>
  <si>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</si>
  <si>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</si>
  <si>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</si>
  <si>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</si>
  <si>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</si>
  <si>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</si>
  <si>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</si>
  <si>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</si>
  <si>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</si>
  <si>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</si>
  <si>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</si>
  <si>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</si>
  <si>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</si>
  <si>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</si>
  <si>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</si>
  <si>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</si>
  <si>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</si>
  <si>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</si>
  <si>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</si>
  <si>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</si>
  <si>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</si>
  <si>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</si>
  <si>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</si>
  <si>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</si>
  <si>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</si>
  <si>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</si>
  <si>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</si>
  <si>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</si>
  <si>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</si>
  <si>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</si>
  <si>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</si>
  <si>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</si>
  <si>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</si>
  <si>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</si>
  <si>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</si>
  <si>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</si>
  <si>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</si>
  <si>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</si>
  <si>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</si>
  <si>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</si>
  <si>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</si>
  <si>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</si>
  <si>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</si>
  <si>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</si>
  <si>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</si>
  <si>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</si>
  <si>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</si>
  <si>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</si>
  <si>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</si>
  <si>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</si>
  <si>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</si>
  <si>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</si>
  <si>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</si>
  <si>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</si>
  <si>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</si>
  <si>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</si>
  <si>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</si>
  <si>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</si>
  <si>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</si>
  <si>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</si>
  <si>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</si>
  <si>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</si>
  <si>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</si>
  <si>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</si>
  <si>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</si>
  <si>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</si>
  <si>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</si>
  <si>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</si>
  <si>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</si>
  <si>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</si>
  <si>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</si>
  <si>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</si>
  <si>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</si>
  <si>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</si>
  <si>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</si>
  <si>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</si>
  <si>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</si>
  <si>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</si>
  <si>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</si>
  <si>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</si>
  <si>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</si>
  <si>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</si>
  <si>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</si>
  <si>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</si>
  <si>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</si>
  <si>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</si>
  <si>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</si>
  <si>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</si>
  <si>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</si>
  <si>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</si>
  <si>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</si>
  <si>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</si>
  <si>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</si>
  <si>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</si>
  <si>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</si>
  <si>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</si>
  <si>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</si>
  <si>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</si>
  <si>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</si>
  <si>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</si>
  <si>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</si>
  <si>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</si>
  <si>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</si>
  <si>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</si>
  <si>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</si>
  <si>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</si>
  <si>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</si>
  <si>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</si>
  <si>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</si>
  <si>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</si>
  <si>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</si>
  <si>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</si>
  <si>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</si>
  <si>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</si>
  <si>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</si>
  <si>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</si>
  <si>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</si>
  <si>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</si>
  <si>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</si>
  <si>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</si>
  <si>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</si>
  <si>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</si>
  <si>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</si>
  <si>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</si>
  <si>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</si>
  <si>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</si>
  <si>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</si>
  <si>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</si>
  <si>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</si>
  <si>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</si>
  <si>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</si>
  <si>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</si>
  <si>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</si>
  <si>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</si>
  <si>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</si>
  <si>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</si>
  <si>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</si>
  <si>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</si>
  <si>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</si>
  <si>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</si>
  <si>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</si>
  <si>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</si>
  <si>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</si>
  <si>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</si>
  <si>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</si>
  <si>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</si>
  <si>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</si>
  <si>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</si>
  <si>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</si>
  <si>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</si>
  <si>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</si>
  <si>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</si>
  <si>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</si>
  <si>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</si>
  <si>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</si>
  <si>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</si>
  <si>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</si>
  <si>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</si>
  <si>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</si>
  <si>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</si>
  <si>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</si>
  <si>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</si>
  <si>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</si>
  <si>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</si>
  <si>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</si>
  <si>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</si>
  <si>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</si>
  <si>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</si>
  <si>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</si>
  <si>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</si>
  <si>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</si>
  <si>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</si>
  <si>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</si>
  <si>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</si>
  <si>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</si>
  <si>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GRADSKI MUZEJ VUKOVAR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</si>
</sst>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4417465.3099999996</v>
      </c>
      <c r="D2" s="6">
        <f>'PR-RAS'!E6</f>
        <v>5208941.88</v>
      </c>
      <c r="E2" s="6">
        <v>0</v>
      </c>
      <c r="F2" s="6">
        <v>0</v>
      </c>
      <c r="G2" s="7">
        <f t="shared" ref="G2:G264" si="0">(B2/1000)*(C2*1+D2*2)</f>
        <v>14835.34907</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807007.53</v>
      </c>
      <c r="D46" s="1">
        <f>'PR-RAS'!E50</f>
        <v>608216.68999999994</v>
      </c>
      <c r="E46" s="1">
        <v>0</v>
      </c>
      <c r="F46" s="1">
        <v>0</v>
      </c>
      <c r="G46" s="2">
        <f t="shared" si="0"/>
        <v>91054.840949999998</v>
      </c>
      <c r="H46" s="2">
        <f t="shared" si="1"/>
        <v>0.78000000002793968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82000</v>
      </c>
      <c r="D55" s="1">
        <f>'PR-RAS'!E59</f>
        <v>455000</v>
      </c>
      <c r="E55" s="1">
        <v>0</v>
      </c>
      <c r="F55" s="1">
        <v>0</v>
      </c>
      <c r="G55" s="2">
        <f t="shared" si="0"/>
        <v>53568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82000</v>
      </c>
      <c r="D56" s="1">
        <f>'PR-RAS'!E60</f>
        <v>455000</v>
      </c>
      <c r="E56" s="1">
        <v>0</v>
      </c>
      <c r="F56" s="1">
        <v>0</v>
      </c>
      <c r="G56" s="2">
        <f t="shared" si="0"/>
        <v>54560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725007.53</v>
      </c>
      <c r="D70" s="1">
        <f>'PR-RAS'!E74</f>
        <v>153216.69</v>
      </c>
      <c r="E70" s="1">
        <v>0</v>
      </c>
      <c r="F70" s="1">
        <v>0</v>
      </c>
      <c r="G70" s="2">
        <f t="shared" si="0"/>
        <v>71169.422790000011</v>
      </c>
      <c r="H70" s="2">
        <f t="shared" si="1"/>
        <v>0.77999999996973202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725007.53</v>
      </c>
      <c r="D71" s="1">
        <f>'PR-RAS'!E75</f>
        <v>153216.69</v>
      </c>
      <c r="E71" s="1">
        <v>0</v>
      </c>
      <c r="F71" s="1">
        <v>0</v>
      </c>
      <c r="G71" s="2">
        <f t="shared" si="0"/>
        <v>72200.863700000016</v>
      </c>
      <c r="H71" s="2">
        <f t="shared" si="1"/>
        <v>0.77999999996973202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16.7</v>
      </c>
      <c r="E78" s="1">
        <v>0</v>
      </c>
      <c r="F78" s="1">
        <v>0</v>
      </c>
      <c r="G78" s="2">
        <f t="shared" si="0"/>
        <v>2.5717999999999996</v>
      </c>
      <c r="H78" s="2">
        <f t="shared" si="1"/>
        <v>0.30000000000000071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16.7</v>
      </c>
      <c r="E79" s="1">
        <v>0</v>
      </c>
      <c r="F79" s="1">
        <v>0</v>
      </c>
      <c r="G79" s="2">
        <f t="shared" si="0"/>
        <v>2.6052</v>
      </c>
      <c r="H79" s="2">
        <f t="shared" si="1"/>
        <v>0.30000000000000071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16.7</v>
      </c>
      <c r="E81" s="1">
        <v>0</v>
      </c>
      <c r="F81" s="1">
        <v>0</v>
      </c>
      <c r="G81" s="2">
        <f t="shared" si="0"/>
        <v>2.6720000000000002</v>
      </c>
      <c r="H81" s="2">
        <f t="shared" si="1"/>
        <v>0.30000000000000071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180905</v>
      </c>
      <c r="D102" s="1">
        <f>'PR-RAS'!E106</f>
        <v>627415</v>
      </c>
      <c r="E102" s="1">
        <v>0</v>
      </c>
      <c r="F102" s="1">
        <v>0</v>
      </c>
      <c r="G102" s="2">
        <f t="shared" si="0"/>
        <v>145009.23500000002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180905</v>
      </c>
      <c r="D108" s="1">
        <f>'PR-RAS'!E112</f>
        <v>627415</v>
      </c>
      <c r="E108" s="1">
        <v>0</v>
      </c>
      <c r="F108" s="1">
        <v>0</v>
      </c>
      <c r="G108" s="2">
        <f t="shared" si="0"/>
        <v>153623.64499999999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180905</v>
      </c>
      <c r="D113" s="1">
        <f>'PR-RAS'!E117</f>
        <v>627415</v>
      </c>
      <c r="E113" s="1">
        <v>0</v>
      </c>
      <c r="F113" s="1">
        <v>0</v>
      </c>
      <c r="G113" s="2">
        <f t="shared" si="0"/>
        <v>160802.32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49115.9</v>
      </c>
      <c r="D120" s="1">
        <f>'PR-RAS'!E124</f>
        <v>163164.70000000001</v>
      </c>
      <c r="E120" s="1">
        <v>0</v>
      </c>
      <c r="F120" s="1">
        <v>0</v>
      </c>
      <c r="G120" s="2">
        <f t="shared" si="0"/>
        <v>44677.990700000002</v>
      </c>
      <c r="H120" s="2">
        <f t="shared" si="1"/>
        <v>0.39999999998690328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49115.9</v>
      </c>
      <c r="D121" s="1">
        <f>'PR-RAS'!E125</f>
        <v>163164.70000000001</v>
      </c>
      <c r="E121" s="1">
        <v>0</v>
      </c>
      <c r="F121" s="1">
        <v>0</v>
      </c>
      <c r="G121" s="2">
        <f t="shared" si="0"/>
        <v>45053.436000000002</v>
      </c>
      <c r="H121" s="2">
        <f t="shared" si="1"/>
        <v>0.39999999998690328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20615.900000000001</v>
      </c>
      <c r="D122" s="1">
        <f>'PR-RAS'!E126</f>
        <v>107764.7</v>
      </c>
      <c r="E122" s="1">
        <v>0</v>
      </c>
      <c r="F122" s="1">
        <v>0</v>
      </c>
      <c r="G122" s="2">
        <f t="shared" si="0"/>
        <v>28573.581299999998</v>
      </c>
      <c r="H122" s="2">
        <f t="shared" si="1"/>
        <v>0.40000000000145519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28500</v>
      </c>
      <c r="D123" s="1">
        <f>'PR-RAS'!E127</f>
        <v>55400</v>
      </c>
      <c r="E123" s="1">
        <v>0</v>
      </c>
      <c r="F123" s="1">
        <v>0</v>
      </c>
      <c r="G123" s="2">
        <f t="shared" si="0"/>
        <v>16994.599999999999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3380436.88</v>
      </c>
      <c r="D129" s="1">
        <f>'PR-RAS'!E133</f>
        <v>3806394.5</v>
      </c>
      <c r="E129" s="1">
        <v>0</v>
      </c>
      <c r="F129" s="1">
        <v>0</v>
      </c>
      <c r="G129" s="2">
        <f t="shared" si="0"/>
        <v>1407132.91264</v>
      </c>
      <c r="H129" s="2">
        <f t="shared" si="1"/>
        <v>0.62000000011175871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3380436.88</v>
      </c>
      <c r="D130" s="1">
        <f>'PR-RAS'!E134</f>
        <v>3806394.5</v>
      </c>
      <c r="E130" s="1">
        <v>0</v>
      </c>
      <c r="F130" s="1">
        <v>0</v>
      </c>
      <c r="G130" s="2">
        <f t="shared" si="0"/>
        <v>1418126.1385199998</v>
      </c>
      <c r="H130" s="2">
        <f t="shared" si="1"/>
        <v>0.62000000011175871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3350061.88</v>
      </c>
      <c r="D131" s="1">
        <f>'PR-RAS'!E135</f>
        <v>3766925.5</v>
      </c>
      <c r="E131" s="1">
        <v>0</v>
      </c>
      <c r="F131" s="1">
        <v>0</v>
      </c>
      <c r="G131" s="2">
        <f t="shared" si="0"/>
        <v>1414908.6743999999</v>
      </c>
      <c r="H131" s="2">
        <f t="shared" si="1"/>
        <v>0.62000000011175871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30375</v>
      </c>
      <c r="D132" s="1">
        <f>'PR-RAS'!E136</f>
        <v>39469</v>
      </c>
      <c r="E132" s="1">
        <v>0</v>
      </c>
      <c r="F132" s="1">
        <v>0</v>
      </c>
      <c r="G132" s="2">
        <f t="shared" si="0"/>
        <v>14320.003000000001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3734.29</v>
      </c>
      <c r="E135" s="1">
        <v>0</v>
      </c>
      <c r="F135" s="1">
        <v>0</v>
      </c>
      <c r="G135" s="2">
        <f t="shared" si="0"/>
        <v>1000.7897200000001</v>
      </c>
      <c r="H135" s="2">
        <f t="shared" si="1"/>
        <v>0.28999999999996362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3734.29</v>
      </c>
      <c r="E146" s="1">
        <v>0</v>
      </c>
      <c r="F146" s="1">
        <v>0</v>
      </c>
      <c r="G146" s="2">
        <f t="shared" si="0"/>
        <v>1082.9440999999999</v>
      </c>
      <c r="H146" s="2">
        <f t="shared" si="1"/>
        <v>0.28999999999996362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3945781.4799999995</v>
      </c>
      <c r="D147" s="1">
        <f>'PR-RAS'!E151</f>
        <v>4217656.6700000009</v>
      </c>
      <c r="E147" s="1">
        <v>0</v>
      </c>
      <c r="F147" s="1">
        <v>0</v>
      </c>
      <c r="G147" s="2">
        <f t="shared" si="0"/>
        <v>1807639.84372</v>
      </c>
      <c r="H147" s="2">
        <f t="shared" si="1"/>
        <v>0.80999999865889549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2285562.62</v>
      </c>
      <c r="D148" s="1">
        <f>'PR-RAS'!E152</f>
        <v>2458105.3600000003</v>
      </c>
      <c r="E148" s="1">
        <v>0</v>
      </c>
      <c r="F148" s="1">
        <v>0</v>
      </c>
      <c r="G148" s="2">
        <f t="shared" si="0"/>
        <v>1058660.6809799999</v>
      </c>
      <c r="H148" s="2">
        <f t="shared" si="1"/>
        <v>0.74000000022351742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1886920.87</v>
      </c>
      <c r="D149" s="1">
        <f>'PR-RAS'!E153</f>
        <v>2000691.2</v>
      </c>
      <c r="E149" s="1">
        <v>0</v>
      </c>
      <c r="F149" s="1">
        <v>0</v>
      </c>
      <c r="G149" s="2">
        <f t="shared" si="0"/>
        <v>871468.88395999989</v>
      </c>
      <c r="H149" s="2">
        <f t="shared" si="1"/>
        <v>0.32999999984167516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1886920.87</v>
      </c>
      <c r="D150" s="1">
        <f>'PR-RAS'!E154</f>
        <v>2000691.2</v>
      </c>
      <c r="E150" s="1">
        <v>0</v>
      </c>
      <c r="F150" s="1">
        <v>0</v>
      </c>
      <c r="G150" s="2">
        <f t="shared" si="0"/>
        <v>877357.18722999992</v>
      </c>
      <c r="H150" s="2">
        <f t="shared" si="1"/>
        <v>0.32999999984167516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87300</v>
      </c>
      <c r="D154" s="1">
        <f>'PR-RAS'!E158</f>
        <v>127300</v>
      </c>
      <c r="E154" s="1">
        <v>0</v>
      </c>
      <c r="F154" s="1">
        <v>0</v>
      </c>
      <c r="G154" s="2">
        <f t="shared" si="0"/>
        <v>52310.7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311341.75</v>
      </c>
      <c r="D155" s="1">
        <f>'PR-RAS'!E159</f>
        <v>330114.15999999997</v>
      </c>
      <c r="E155" s="1">
        <v>0</v>
      </c>
      <c r="F155" s="1">
        <v>0</v>
      </c>
      <c r="G155" s="2">
        <f t="shared" si="0"/>
        <v>149621.79077999998</v>
      </c>
      <c r="H155" s="2">
        <f t="shared" si="1"/>
        <v>0.40999999997438863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311341.75</v>
      </c>
      <c r="D157" s="1">
        <f>'PR-RAS'!E161</f>
        <v>330114.15999999997</v>
      </c>
      <c r="E157" s="1">
        <v>0</v>
      </c>
      <c r="F157" s="1">
        <v>0</v>
      </c>
      <c r="G157" s="2">
        <f t="shared" si="0"/>
        <v>151564.93091999998</v>
      </c>
      <c r="H157" s="2">
        <f t="shared" si="1"/>
        <v>0.40999999997438863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1645529.4799999997</v>
      </c>
      <c r="D159" s="1">
        <f>'PR-RAS'!E163</f>
        <v>1751632.5799999998</v>
      </c>
      <c r="E159" s="1">
        <v>0</v>
      </c>
      <c r="F159" s="1">
        <v>0</v>
      </c>
      <c r="G159" s="2">
        <f t="shared" si="0"/>
        <v>813509.55311999994</v>
      </c>
      <c r="H159" s="2">
        <f t="shared" si="1"/>
        <v>0.89999999990686774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49552.37</v>
      </c>
      <c r="D160" s="1">
        <f>'PR-RAS'!E164</f>
        <v>67635.760000000009</v>
      </c>
      <c r="E160" s="1">
        <v>0</v>
      </c>
      <c r="F160" s="1">
        <v>0</v>
      </c>
      <c r="G160" s="2">
        <f t="shared" si="0"/>
        <v>29386.998510000001</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14675.86</v>
      </c>
      <c r="D161" s="1">
        <f>'PR-RAS'!E165</f>
        <v>13437</v>
      </c>
      <c r="E161" s="1">
        <v>0</v>
      </c>
      <c r="F161" s="1">
        <v>0</v>
      </c>
      <c r="G161" s="2">
        <f t="shared" si="0"/>
        <v>6647.9776000000002</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34396.51</v>
      </c>
      <c r="D162" s="1">
        <f>'PR-RAS'!E166</f>
        <v>54198.76</v>
      </c>
      <c r="E162" s="1">
        <v>0</v>
      </c>
      <c r="F162" s="1">
        <v>0</v>
      </c>
      <c r="G162" s="2">
        <f t="shared" si="0"/>
        <v>22989.838830000001</v>
      </c>
      <c r="H162" s="2">
        <f t="shared" si="1"/>
        <v>0.72999999999592546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480</v>
      </c>
      <c r="D163" s="1">
        <f>'PR-RAS'!E167</f>
        <v>0</v>
      </c>
      <c r="E163" s="1">
        <v>0</v>
      </c>
      <c r="F163" s="1">
        <v>0</v>
      </c>
      <c r="G163" s="2">
        <f t="shared" si="0"/>
        <v>77.760000000000005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620689.67999999993</v>
      </c>
      <c r="D165" s="1">
        <f>'PR-RAS'!E169</f>
        <v>923650.16999999993</v>
      </c>
      <c r="E165" s="1">
        <v>0</v>
      </c>
      <c r="F165" s="1">
        <v>0</v>
      </c>
      <c r="G165" s="2">
        <f t="shared" si="0"/>
        <v>404750.36327999993</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90138.54</v>
      </c>
      <c r="D166" s="1">
        <f>'PR-RAS'!E170</f>
        <v>101808.07</v>
      </c>
      <c r="E166" s="1">
        <v>0</v>
      </c>
      <c r="F166" s="1">
        <v>0</v>
      </c>
      <c r="G166" s="2">
        <f t="shared" si="0"/>
        <v>48469.522199999999</v>
      </c>
      <c r="H166" s="2">
        <f t="shared" si="1"/>
        <v>0.53000000001338776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63210</v>
      </c>
      <c r="E167" s="1">
        <v>0</v>
      </c>
      <c r="F167" s="1">
        <v>0</v>
      </c>
      <c r="G167" s="2">
        <f t="shared" si="0"/>
        <v>20985.72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487007.09</v>
      </c>
      <c r="D168" s="1">
        <f>'PR-RAS'!E172</f>
        <v>668443.21</v>
      </c>
      <c r="E168" s="1">
        <v>0</v>
      </c>
      <c r="F168" s="1">
        <v>0</v>
      </c>
      <c r="G168" s="2">
        <f t="shared" si="0"/>
        <v>304590.21617000003</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27990.26</v>
      </c>
      <c r="D169" s="1">
        <f>'PR-RAS'!E173</f>
        <v>78527.44</v>
      </c>
      <c r="E169" s="1">
        <v>0</v>
      </c>
      <c r="F169" s="1">
        <v>0</v>
      </c>
      <c r="G169" s="2">
        <f t="shared" si="0"/>
        <v>31087.583520000004</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15419.19</v>
      </c>
      <c r="D170" s="1">
        <f>'PR-RAS'!E174</f>
        <v>11466.85</v>
      </c>
      <c r="E170" s="1">
        <v>0</v>
      </c>
      <c r="F170" s="1">
        <v>0</v>
      </c>
      <c r="G170" s="2">
        <f t="shared" si="0"/>
        <v>6481.6384100000005</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134.6</v>
      </c>
      <c r="D172" s="1">
        <f>'PR-RAS'!E176</f>
        <v>194.6</v>
      </c>
      <c r="E172" s="1">
        <v>0</v>
      </c>
      <c r="F172" s="1">
        <v>0</v>
      </c>
      <c r="G172" s="2">
        <f t="shared" si="0"/>
        <v>89.569800000000001</v>
      </c>
      <c r="H172" s="2">
        <f t="shared" si="1"/>
        <v>0.80000000000001137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888829.94</v>
      </c>
      <c r="D173" s="1">
        <f>'PR-RAS'!E177</f>
        <v>652521.15999999992</v>
      </c>
      <c r="E173" s="1">
        <v>0</v>
      </c>
      <c r="F173" s="1">
        <v>0</v>
      </c>
      <c r="G173" s="2">
        <f t="shared" si="0"/>
        <v>377346.02871999994</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46736.25</v>
      </c>
      <c r="D174" s="1">
        <f>'PR-RAS'!E178</f>
        <v>41390.230000000003</v>
      </c>
      <c r="E174" s="1">
        <v>0</v>
      </c>
      <c r="F174" s="1">
        <v>0</v>
      </c>
      <c r="G174" s="2">
        <f t="shared" si="0"/>
        <v>22406.39083</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77179.58</v>
      </c>
      <c r="D175" s="1">
        <f>'PR-RAS'!E179</f>
        <v>73166.429999999993</v>
      </c>
      <c r="E175" s="1">
        <v>0</v>
      </c>
      <c r="F175" s="1">
        <v>0</v>
      </c>
      <c r="G175" s="2">
        <f t="shared" si="0"/>
        <v>38891.164559999997</v>
      </c>
      <c r="H175" s="2">
        <f t="shared" si="1"/>
        <v>0.84999999999126885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76671.25</v>
      </c>
      <c r="D176" s="1">
        <f>'PR-RAS'!E180</f>
        <v>4865</v>
      </c>
      <c r="E176" s="1">
        <v>0</v>
      </c>
      <c r="F176" s="1">
        <v>0</v>
      </c>
      <c r="G176" s="2">
        <f t="shared" si="0"/>
        <v>15120.218749999998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27540.81</v>
      </c>
      <c r="D177" s="1">
        <f>'PR-RAS'!E181</f>
        <v>19551.77</v>
      </c>
      <c r="E177" s="1">
        <v>0</v>
      </c>
      <c r="F177" s="1">
        <v>0</v>
      </c>
      <c r="G177" s="2">
        <f t="shared" si="0"/>
        <v>11729.4056</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7125</v>
      </c>
      <c r="D178" s="1">
        <f>'PR-RAS'!E182</f>
        <v>17313.09</v>
      </c>
      <c r="E178" s="1">
        <v>0</v>
      </c>
      <c r="F178" s="1">
        <v>0</v>
      </c>
      <c r="G178" s="2">
        <f t="shared" si="0"/>
        <v>7389.9588599999997</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1040</v>
      </c>
      <c r="D179" s="1">
        <f>'PR-RAS'!E183</f>
        <v>560</v>
      </c>
      <c r="E179" s="1">
        <v>0</v>
      </c>
      <c r="F179" s="1">
        <v>0</v>
      </c>
      <c r="G179" s="2">
        <f t="shared" si="0"/>
        <v>384.47999999999996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254035.08</v>
      </c>
      <c r="D180" s="1">
        <f>'PR-RAS'!E184</f>
        <v>65758.62</v>
      </c>
      <c r="E180" s="1">
        <v>0</v>
      </c>
      <c r="F180" s="1">
        <v>0</v>
      </c>
      <c r="G180" s="2">
        <f t="shared" si="0"/>
        <v>69013.865279999984</v>
      </c>
      <c r="H180" s="2">
        <f t="shared" si="1"/>
        <v>0.45999999999185093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60154.69</v>
      </c>
      <c r="D181" s="1">
        <f>'PR-RAS'!E185</f>
        <v>51706.05</v>
      </c>
      <c r="E181" s="1">
        <v>0</v>
      </c>
      <c r="F181" s="1">
        <v>0</v>
      </c>
      <c r="G181" s="2">
        <f t="shared" si="0"/>
        <v>29442.022199999999</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338347.28</v>
      </c>
      <c r="D182" s="1">
        <f>'PR-RAS'!E186</f>
        <v>378209.97</v>
      </c>
      <c r="E182" s="1">
        <v>0</v>
      </c>
      <c r="F182" s="1">
        <v>0</v>
      </c>
      <c r="G182" s="2">
        <f t="shared" si="0"/>
        <v>198152.86682</v>
      </c>
      <c r="H182" s="2">
        <f t="shared" si="1"/>
        <v>0.31000000005587935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5783</v>
      </c>
      <c r="D183" s="1">
        <f>'PR-RAS'!E187</f>
        <v>7045</v>
      </c>
      <c r="E183" s="1">
        <v>0</v>
      </c>
      <c r="F183" s="1">
        <v>0</v>
      </c>
      <c r="G183" s="2">
        <f t="shared" si="0"/>
        <v>3616.886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80674.489999999991</v>
      </c>
      <c r="D184" s="1">
        <f>'PR-RAS'!E188</f>
        <v>100780.48999999999</v>
      </c>
      <c r="E184" s="1">
        <v>0</v>
      </c>
      <c r="F184" s="1">
        <v>0</v>
      </c>
      <c r="G184" s="2">
        <f t="shared" si="0"/>
        <v>51649.091009999996</v>
      </c>
      <c r="H184" s="2">
        <f t="shared" si="1"/>
        <v>0.97999999998137355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21219.78</v>
      </c>
      <c r="D186" s="1">
        <f>'PR-RAS'!E190</f>
        <v>27228.36</v>
      </c>
      <c r="E186" s="1">
        <v>0</v>
      </c>
      <c r="F186" s="1">
        <v>0</v>
      </c>
      <c r="G186" s="2">
        <f t="shared" si="0"/>
        <v>14000.1525</v>
      </c>
      <c r="H186" s="2">
        <f t="shared" si="1"/>
        <v>0.58000000000174623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35215.65</v>
      </c>
      <c r="D187" s="1">
        <f>'PR-RAS'!E191</f>
        <v>51677.79</v>
      </c>
      <c r="E187" s="1">
        <v>0</v>
      </c>
      <c r="F187" s="1">
        <v>0</v>
      </c>
      <c r="G187" s="2">
        <f t="shared" si="0"/>
        <v>25774.248780000002</v>
      </c>
      <c r="H187" s="2">
        <f t="shared" si="1"/>
        <v>0.55999999999767169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1250</v>
      </c>
      <c r="D188" s="1">
        <f>'PR-RAS'!E192</f>
        <v>1550</v>
      </c>
      <c r="E188" s="1">
        <v>0</v>
      </c>
      <c r="F188" s="1">
        <v>0</v>
      </c>
      <c r="G188" s="2">
        <f t="shared" si="0"/>
        <v>813.45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1659.39</v>
      </c>
      <c r="D189" s="1">
        <f>'PR-RAS'!E193</f>
        <v>2785.03</v>
      </c>
      <c r="E189" s="1">
        <v>0</v>
      </c>
      <c r="F189" s="1">
        <v>0</v>
      </c>
      <c r="G189" s="2">
        <f t="shared" si="0"/>
        <v>1359.1366</v>
      </c>
      <c r="H189" s="2">
        <f t="shared" si="1"/>
        <v>0.42000000000030013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21329.67</v>
      </c>
      <c r="D191" s="1">
        <f>'PR-RAS'!E195</f>
        <v>17539.310000000001</v>
      </c>
      <c r="E191" s="1">
        <v>0</v>
      </c>
      <c r="F191" s="1">
        <v>0</v>
      </c>
      <c r="G191" s="2">
        <f t="shared" si="0"/>
        <v>10717.5751</v>
      </c>
      <c r="H191" s="2">
        <f t="shared" si="1"/>
        <v>0.6400000000030559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7689.38</v>
      </c>
      <c r="D192" s="1">
        <f>'PR-RAS'!E196</f>
        <v>7918.73</v>
      </c>
      <c r="E192" s="1">
        <v>0</v>
      </c>
      <c r="F192" s="1">
        <v>0</v>
      </c>
      <c r="G192" s="2">
        <f t="shared" si="0"/>
        <v>4493.62644</v>
      </c>
      <c r="H192" s="2">
        <f t="shared" si="1"/>
        <v>0.6500000000005457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7689.38</v>
      </c>
      <c r="D206" s="1">
        <f>'PR-RAS'!E210</f>
        <v>7918.73</v>
      </c>
      <c r="E206" s="1">
        <v>0</v>
      </c>
      <c r="F206" s="1">
        <v>0</v>
      </c>
      <c r="G206" s="2">
        <f t="shared" si="0"/>
        <v>4823.0021999999999</v>
      </c>
      <c r="H206" s="2">
        <f t="shared" si="1"/>
        <v>0.6500000000005457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7689.38</v>
      </c>
      <c r="D207" s="1">
        <f>'PR-RAS'!E211</f>
        <v>7917.49</v>
      </c>
      <c r="E207" s="1">
        <v>0</v>
      </c>
      <c r="F207" s="1">
        <v>0</v>
      </c>
      <c r="G207" s="2">
        <f t="shared" si="0"/>
        <v>4846.0181599999996</v>
      </c>
      <c r="H207" s="2">
        <f t="shared" si="1"/>
        <v>0.86999999999989086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1.24</v>
      </c>
      <c r="E209" s="1">
        <v>0</v>
      </c>
      <c r="F209" s="1">
        <v>0</v>
      </c>
      <c r="G209" s="2">
        <f t="shared" si="0"/>
        <v>0.51583999999999997</v>
      </c>
      <c r="H209" s="2">
        <f t="shared" si="1"/>
        <v>0.24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7000</v>
      </c>
      <c r="D259" s="1">
        <f>'PR-RAS'!E263</f>
        <v>0</v>
      </c>
      <c r="E259" s="1">
        <v>0</v>
      </c>
      <c r="F259" s="1">
        <v>0</v>
      </c>
      <c r="G259" s="2">
        <f t="shared" si="0"/>
        <v>1806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7000</v>
      </c>
      <c r="D260" s="1">
        <f>'PR-RAS'!E264</f>
        <v>0</v>
      </c>
      <c r="E260" s="1">
        <v>0</v>
      </c>
      <c r="F260" s="1">
        <v>0</v>
      </c>
      <c r="G260" s="2">
        <f t="shared" si="0"/>
        <v>1813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7000</v>
      </c>
      <c r="D261" s="1">
        <f>'PR-RAS'!E265</f>
        <v>0</v>
      </c>
      <c r="E261" s="1">
        <v>0</v>
      </c>
      <c r="F261" s="1">
        <v>0</v>
      </c>
      <c r="G261" s="2">
        <f t="shared" si="0"/>
        <v>1820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3945781.4799999995</v>
      </c>
      <c r="D285" s="1">
        <f>'PR-RAS'!E289</f>
        <v>4217656.6700000009</v>
      </c>
      <c r="E285" s="1">
        <v>0</v>
      </c>
      <c r="F285" s="1">
        <v>0</v>
      </c>
      <c r="G285" s="2">
        <f t="shared" si="8"/>
        <v>3516230.9288799996</v>
      </c>
      <c r="H285" s="2">
        <f t="shared" si="9"/>
        <v>0.80999999865889549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471683.83000000007</v>
      </c>
      <c r="D286" s="1">
        <f>'PR-RAS'!E290</f>
        <v>991285.20999999903</v>
      </c>
      <c r="E286" s="1">
        <v>0</v>
      </c>
      <c r="F286" s="1">
        <v>0</v>
      </c>
      <c r="G286" s="2">
        <f t="shared" si="8"/>
        <v>699462.46124999935</v>
      </c>
      <c r="H286" s="2">
        <f t="shared" si="9"/>
        <v>0.37999999895691872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2318170</v>
      </c>
      <c r="D288" s="1">
        <f>'PR-RAS'!E292</f>
        <v>2789854.14</v>
      </c>
      <c r="E288" s="1">
        <v>0</v>
      </c>
      <c r="F288" s="1">
        <v>0</v>
      </c>
      <c r="G288" s="2">
        <f t="shared" si="8"/>
        <v>2266691.0663600001</v>
      </c>
      <c r="H288" s="2">
        <f t="shared" si="9"/>
        <v>0.14000000013038516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13250</v>
      </c>
      <c r="D290" s="1">
        <f>'PR-RAS'!E294</f>
        <v>3930</v>
      </c>
      <c r="E290" s="1">
        <v>0</v>
      </c>
      <c r="F290" s="1">
        <v>0</v>
      </c>
      <c r="G290" s="2">
        <f t="shared" si="8"/>
        <v>6100.79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10657</v>
      </c>
      <c r="D291" s="1">
        <f>'PR-RAS'!E295</f>
        <v>3500</v>
      </c>
      <c r="E291" s="1">
        <v>0</v>
      </c>
      <c r="F291" s="1">
        <v>0</v>
      </c>
      <c r="G291" s="2">
        <f t="shared" si="8"/>
        <v>5120.53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156139.87</v>
      </c>
      <c r="D345" s="1">
        <f>'PR-RAS'!E350</f>
        <v>337432.9</v>
      </c>
      <c r="E345" s="1">
        <v>0</v>
      </c>
      <c r="F345" s="1">
        <v>0</v>
      </c>
      <c r="G345" s="2">
        <f t="shared" si="8"/>
        <v>285865.95048</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78539.87</v>
      </c>
      <c r="D358" s="1">
        <f>'PR-RAS'!E363</f>
        <v>86903.9</v>
      </c>
      <c r="E358" s="1">
        <v>0</v>
      </c>
      <c r="F358" s="1">
        <v>0</v>
      </c>
      <c r="G358" s="2">
        <f t="shared" si="8"/>
        <v>90088.118189999994</v>
      </c>
      <c r="H358" s="2">
        <f t="shared" si="9"/>
        <v>0.23000000001047738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70464.89</v>
      </c>
      <c r="D364" s="1">
        <f>'PR-RAS'!E369</f>
        <v>55653.9</v>
      </c>
      <c r="E364" s="1">
        <v>0</v>
      </c>
      <c r="F364" s="1">
        <v>0</v>
      </c>
      <c r="G364" s="2">
        <f t="shared" si="8"/>
        <v>65983.486470000003</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64346.73</v>
      </c>
      <c r="D365" s="1">
        <f>'PR-RAS'!E370</f>
        <v>36904.69</v>
      </c>
      <c r="E365" s="1">
        <v>0</v>
      </c>
      <c r="F365" s="1">
        <v>0</v>
      </c>
      <c r="G365" s="2">
        <f t="shared" si="8"/>
        <v>50288.824040000007</v>
      </c>
      <c r="H365" s="2">
        <f t="shared" si="9"/>
        <v>0.57999999999447027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3773.25</v>
      </c>
      <c r="E366" s="1">
        <v>0</v>
      </c>
      <c r="F366" s="1">
        <v>0</v>
      </c>
      <c r="G366" s="2">
        <f t="shared" si="8"/>
        <v>2754.4724999999999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12465.88</v>
      </c>
      <c r="E367" s="1">
        <v>0</v>
      </c>
      <c r="F367" s="1">
        <v>0</v>
      </c>
      <c r="G367" s="2">
        <f t="shared" si="8"/>
        <v>9125.024159999999</v>
      </c>
      <c r="H367" s="2">
        <f t="shared" si="9"/>
        <v>0.12000000000080036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6118.16</v>
      </c>
      <c r="D371" s="1">
        <f>'PR-RAS'!E376</f>
        <v>2510.08</v>
      </c>
      <c r="E371" s="1">
        <v>0</v>
      </c>
      <c r="F371" s="1">
        <v>0</v>
      </c>
      <c r="G371" s="2">
        <f t="shared" si="8"/>
        <v>4121.1783999999998</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4495</v>
      </c>
      <c r="D378" s="1">
        <f>'PR-RAS'!E383</f>
        <v>31250</v>
      </c>
      <c r="E378" s="1">
        <v>0</v>
      </c>
      <c r="F378" s="1">
        <v>0</v>
      </c>
      <c r="G378" s="2">
        <f t="shared" si="8"/>
        <v>25257.115000000002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1125</v>
      </c>
      <c r="D380" s="1">
        <f>'PR-RAS'!E385</f>
        <v>0</v>
      </c>
      <c r="E380" s="1">
        <v>0</v>
      </c>
      <c r="F380" s="1">
        <v>0</v>
      </c>
      <c r="G380" s="2">
        <f t="shared" si="8"/>
        <v>426.375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2650</v>
      </c>
      <c r="D381" s="1">
        <f>'PR-RAS'!E386</f>
        <v>120</v>
      </c>
      <c r="E381" s="1">
        <v>0</v>
      </c>
      <c r="F381" s="1">
        <v>0</v>
      </c>
      <c r="G381" s="2">
        <f t="shared" si="8"/>
        <v>1098.2</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720</v>
      </c>
      <c r="D382" s="1">
        <f>'PR-RAS'!E387</f>
        <v>31130</v>
      </c>
      <c r="E382" s="1">
        <v>0</v>
      </c>
      <c r="F382" s="1">
        <v>0</v>
      </c>
      <c r="G382" s="2">
        <f t="shared" si="8"/>
        <v>23995.38</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3579.98</v>
      </c>
      <c r="D386" s="1">
        <f>'PR-RAS'!E391</f>
        <v>0</v>
      </c>
      <c r="E386" s="1">
        <v>0</v>
      </c>
      <c r="F386" s="1">
        <v>0</v>
      </c>
      <c r="G386" s="2">
        <f t="shared" si="8"/>
        <v>1378.2923000000001</v>
      </c>
      <c r="H386" s="2">
        <f t="shared" si="9"/>
        <v>1.999999999998181E-2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3579.98</v>
      </c>
      <c r="D388" s="1">
        <f>'PR-RAS'!E393</f>
        <v>0</v>
      </c>
      <c r="E388" s="1">
        <v>0</v>
      </c>
      <c r="F388" s="1">
        <v>0</v>
      </c>
      <c r="G388" s="2">
        <f t="shared" si="8"/>
        <v>1385.45226</v>
      </c>
      <c r="H388" s="2">
        <f t="shared" si="9"/>
        <v>1.999999999998181E-2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3779</v>
      </c>
      <c r="E391" s="1">
        <v>0</v>
      </c>
      <c r="F391" s="1">
        <v>0</v>
      </c>
      <c r="G391" s="2">
        <f t="shared" si="8"/>
        <v>2947.62</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3779</v>
      </c>
      <c r="E392" s="1">
        <v>0</v>
      </c>
      <c r="F392" s="1">
        <v>0</v>
      </c>
      <c r="G392" s="2">
        <f t="shared" si="8"/>
        <v>2955.1779999999999</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3779</v>
      </c>
      <c r="E394" s="1">
        <v>0</v>
      </c>
      <c r="F394" s="1">
        <v>0</v>
      </c>
      <c r="G394" s="2">
        <f t="shared" si="8"/>
        <v>2970.2940000000003</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77600</v>
      </c>
      <c r="D397" s="1">
        <f>'PR-RAS'!E402</f>
        <v>246750</v>
      </c>
      <c r="E397" s="1">
        <v>0</v>
      </c>
      <c r="F397" s="1">
        <v>0</v>
      </c>
      <c r="G397" s="2">
        <f t="shared" si="8"/>
        <v>226155.6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193600</v>
      </c>
      <c r="E398" s="1">
        <v>0</v>
      </c>
      <c r="F398" s="1">
        <v>0</v>
      </c>
      <c r="G398" s="2">
        <f t="shared" si="8"/>
        <v>153718.39999999999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77600</v>
      </c>
      <c r="D401" s="1">
        <f>'PR-RAS'!E406</f>
        <v>53150</v>
      </c>
      <c r="E401" s="1">
        <v>0</v>
      </c>
      <c r="F401" s="1">
        <v>0</v>
      </c>
      <c r="G401" s="2">
        <f t="shared" si="8"/>
        <v>73560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156139.87</v>
      </c>
      <c r="D403" s="1">
        <f>'PR-RAS'!E408</f>
        <v>337432.9</v>
      </c>
      <c r="E403" s="1">
        <v>0</v>
      </c>
      <c r="F403" s="1">
        <v>0</v>
      </c>
      <c r="G403" s="2">
        <f t="shared" si="8"/>
        <v>334064.27934000001</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2311949.3199999998</v>
      </c>
      <c r="D405" s="1">
        <f>'PR-RAS'!E410</f>
        <v>2468089.5</v>
      </c>
      <c r="E405" s="1">
        <v>0</v>
      </c>
      <c r="F405" s="1">
        <v>0</v>
      </c>
      <c r="G405" s="2">
        <f t="shared" si="8"/>
        <v>2928243.8412800003</v>
      </c>
      <c r="H405" s="2">
        <f t="shared" si="9"/>
        <v>0.81999999983236194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4417465.3099999996</v>
      </c>
      <c r="D407" s="1">
        <f>'PR-RAS'!E412</f>
        <v>5208941.88</v>
      </c>
      <c r="E407" s="1">
        <v>0</v>
      </c>
      <c r="F407" s="1">
        <v>0</v>
      </c>
      <c r="G407" s="2">
        <f t="shared" si="8"/>
        <v>6023151.7224200005</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4101921.3499999996</v>
      </c>
      <c r="D408" s="1">
        <f>'PR-RAS'!E413</f>
        <v>4555089.5700000012</v>
      </c>
      <c r="E408" s="1">
        <v>0</v>
      </c>
      <c r="F408" s="1">
        <v>0</v>
      </c>
      <c r="G408" s="2">
        <f t="shared" si="8"/>
        <v>5377324.8994300002</v>
      </c>
      <c r="H408" s="2">
        <f t="shared" si="9"/>
        <v>0.77999999839812517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315543.95999999996</v>
      </c>
      <c r="D409" s="1">
        <f>'PR-RAS'!E414</f>
        <v>653852.30999999866</v>
      </c>
      <c r="E409" s="1">
        <v>0</v>
      </c>
      <c r="F409" s="1">
        <v>0</v>
      </c>
      <c r="G409" s="2">
        <f t="shared" si="8"/>
        <v>662285.42063999886</v>
      </c>
      <c r="H409" s="2">
        <f t="shared" si="9"/>
        <v>0.3499999986961484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6220.6800000001676</v>
      </c>
      <c r="D411" s="1">
        <f>'PR-RAS'!E416</f>
        <v>321764.64000000013</v>
      </c>
      <c r="E411" s="1">
        <v>0</v>
      </c>
      <c r="F411" s="1">
        <v>0</v>
      </c>
      <c r="G411" s="2">
        <f t="shared" si="8"/>
        <v>266397.48360000015</v>
      </c>
      <c r="H411" s="2">
        <f t="shared" si="9"/>
        <v>0.67999999970197678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13250</v>
      </c>
      <c r="D413" s="1">
        <f>'PR-RAS'!E418</f>
        <v>3930</v>
      </c>
      <c r="E413" s="1">
        <v>0</v>
      </c>
      <c r="F413" s="1">
        <v>0</v>
      </c>
      <c r="G413" s="2">
        <f t="shared" si="8"/>
        <v>8697.32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4417465.3099999996</v>
      </c>
      <c r="D633" s="1">
        <f>'PR-RAS'!E639</f>
        <v>5208941.88</v>
      </c>
      <c r="E633" s="1">
        <v>0</v>
      </c>
      <c r="F633" s="1">
        <v>0</v>
      </c>
      <c r="G633" s="2">
        <f t="shared" si="10"/>
        <v>9375940.6122399997</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4101921.3499999996</v>
      </c>
      <c r="D634" s="1">
        <f>'PR-RAS'!E640</f>
        <v>4555089.5700000012</v>
      </c>
      <c r="E634" s="1">
        <v>0</v>
      </c>
      <c r="F634" s="1">
        <v>0</v>
      </c>
      <c r="G634" s="2">
        <f t="shared" si="10"/>
        <v>8363259.6101700012</v>
      </c>
      <c r="H634" s="2">
        <f t="shared" si="11"/>
        <v>0.77999999839812517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315543.95999999996</v>
      </c>
      <c r="D635" s="1">
        <f>'PR-RAS'!E641</f>
        <v>653852.30999999866</v>
      </c>
      <c r="E635" s="1">
        <v>0</v>
      </c>
      <c r="F635" s="1">
        <v>0</v>
      </c>
      <c r="G635" s="2">
        <f t="shared" si="10"/>
        <v>1029139.5997199983</v>
      </c>
      <c r="H635" s="2">
        <f t="shared" si="11"/>
        <v>0.3499999986961484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6220.6800000001676</v>
      </c>
      <c r="D637" s="1">
        <f>'PR-RAS'!E643</f>
        <v>321764.64000000013</v>
      </c>
      <c r="E637" s="1">
        <v>0</v>
      </c>
      <c r="F637" s="1">
        <v>0</v>
      </c>
      <c r="G637" s="2">
        <f t="shared" si="10"/>
        <v>413240.97456000029</v>
      </c>
      <c r="H637" s="2">
        <f t="shared" si="11"/>
        <v>0.67999999970197678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321764.64000000013</v>
      </c>
      <c r="D639" s="1">
        <f>'PR-RAS'!E645</f>
        <v>975616.94999999879</v>
      </c>
      <c r="E639" s="1">
        <v>0</v>
      </c>
      <c r="F639" s="1">
        <v>0</v>
      </c>
      <c r="G639" s="2">
        <f t="shared" si="10"/>
        <v>1450173.0685199986</v>
      </c>
      <c r="H639" s="2">
        <f t="shared" si="11"/>
        <v>0.41000000108033419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812485.07</v>
      </c>
      <c r="D642" s="1">
        <f>'PR-RAS'!E649</f>
        <v>611066.56000000006</v>
      </c>
      <c r="E642" s="1">
        <v>0</v>
      </c>
      <c r="F642" s="1">
        <v>0</v>
      </c>
      <c r="G642" s="2">
        <f t="shared" si="10"/>
        <v>1304190.25979</v>
      </c>
      <c r="H642" s="2">
        <f t="shared" si="11"/>
        <v>0.5099999998928979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4416095.97</v>
      </c>
      <c r="D643" s="1">
        <f>'PR-RAS'!E650</f>
        <v>5383724.1699999999</v>
      </c>
      <c r="E643" s="1">
        <v>0</v>
      </c>
      <c r="F643" s="1">
        <v>0</v>
      </c>
      <c r="G643" s="2">
        <f t="shared" si="10"/>
        <v>9747835.4470199998</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4617514.4800000004</v>
      </c>
      <c r="D644" s="1">
        <f>'PR-RAS'!E651</f>
        <v>4630041.07</v>
      </c>
      <c r="E644" s="1">
        <v>0</v>
      </c>
      <c r="F644" s="1">
        <v>0</v>
      </c>
      <c r="G644" s="2">
        <f t="shared" si="10"/>
        <v>8923294.6266600005</v>
      </c>
      <c r="H644" s="2">
        <f t="shared" si="11"/>
        <v>0.55000000074505806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611066.55999999959</v>
      </c>
      <c r="D645" s="1">
        <f>'PR-RAS'!E652</f>
        <v>1364749.6600000001</v>
      </c>
      <c r="E645" s="1">
        <v>0</v>
      </c>
      <c r="F645" s="1">
        <v>0</v>
      </c>
      <c r="G645" s="2">
        <f t="shared" si="10"/>
        <v>2151324.4267199999</v>
      </c>
      <c r="H645" s="2">
        <f t="shared" si="11"/>
        <v>0.78000000026077032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22</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22</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72000</v>
      </c>
      <c r="D654" s="1">
        <f>'PR-RAS'!E661</f>
        <v>445000</v>
      </c>
      <c r="E654" s="1">
        <v>0</v>
      </c>
      <c r="F654" s="1">
        <v>0</v>
      </c>
      <c r="G654" s="2">
        <f t="shared" si="10"/>
        <v>628186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10000</v>
      </c>
      <c r="D655" s="1">
        <f>'PR-RAS'!E662</f>
        <v>10000</v>
      </c>
      <c r="E655" s="1">
        <v>0</v>
      </c>
      <c r="F655" s="1">
        <v>0</v>
      </c>
      <c r="G655" s="2">
        <f t="shared" si="10"/>
        <v>19620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725007.53</v>
      </c>
      <c r="D687" s="1">
        <f>'PR-RAS'!E694</f>
        <v>153216.69</v>
      </c>
      <c r="E687" s="1">
        <v>0</v>
      </c>
      <c r="F687" s="1">
        <v>0</v>
      </c>
      <c r="G687" s="2">
        <f t="shared" si="10"/>
        <v>707568.46426000004</v>
      </c>
      <c r="H687" s="2">
        <f t="shared" si="11"/>
        <v>0.77999999996973202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180905</v>
      </c>
      <c r="D703" s="1">
        <f>'PR-RAS'!E710</f>
        <v>627415</v>
      </c>
      <c r="E703" s="1">
        <v>0</v>
      </c>
      <c r="F703" s="1">
        <v>0</v>
      </c>
      <c r="G703" s="2">
        <f t="shared" si="10"/>
        <v>1007885.97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8000</v>
      </c>
      <c r="E709" s="1">
        <v>0</v>
      </c>
      <c r="F709" s="1">
        <v>0</v>
      </c>
      <c r="G709" s="2">
        <f t="shared" si="10"/>
        <v>11328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7500</v>
      </c>
      <c r="D710" s="1">
        <f>'PR-RAS'!E717</f>
        <v>0</v>
      </c>
      <c r="E710" s="1">
        <v>0</v>
      </c>
      <c r="F710" s="1">
        <v>0</v>
      </c>
      <c r="G710" s="2">
        <f t="shared" si="10"/>
        <v>5317.5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34396.51</v>
      </c>
      <c r="D711" s="1">
        <f>'PR-RAS'!E718</f>
        <v>54198.76</v>
      </c>
      <c r="E711" s="1">
        <v>0</v>
      </c>
      <c r="F711" s="1">
        <v>0</v>
      </c>
      <c r="G711" s="2">
        <f t="shared" si="10"/>
        <v>101383.7613</v>
      </c>
      <c r="H711" s="2">
        <f t="shared" si="11"/>
        <v>0.72999999999592546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29704.25</v>
      </c>
      <c r="D714" s="1">
        <f>'PR-RAS'!E721</f>
        <v>21018.62</v>
      </c>
      <c r="E714" s="1">
        <v>0</v>
      </c>
      <c r="F714" s="1">
        <v>0</v>
      </c>
      <c r="G714" s="2">
        <f t="shared" si="10"/>
        <v>51151.682369999988</v>
      </c>
      <c r="H714" s="2">
        <f t="shared" si="11"/>
        <v>0.63000000000101863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12390</v>
      </c>
      <c r="E716" s="1">
        <v>0</v>
      </c>
      <c r="F716" s="1">
        <v>0</v>
      </c>
      <c r="G716" s="2">
        <f t="shared" si="10"/>
        <v>17717.7</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5881.92</v>
      </c>
      <c r="E719" s="1">
        <v>0</v>
      </c>
      <c r="F719" s="1">
        <v>0</v>
      </c>
      <c r="G719" s="2">
        <f t="shared" si="10"/>
        <v>8446.4371200000005</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80775108.939999998</v>
      </c>
      <c r="D984" s="6">
        <f>BILANCA!E6</f>
        <v>81585412.769999981</v>
      </c>
      <c r="E984" s="6">
        <v>0</v>
      </c>
      <c r="F984" s="6">
        <v>0</v>
      </c>
      <c r="G984" s="7">
        <f t="shared" ref="G984:G1241" si="22">B984/1000*C984+B984/500*D984</f>
        <v>243945.93447999997</v>
      </c>
      <c r="H984" s="7">
        <f t="shared" si="19"/>
        <v>0.29000002145767212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80150100.549999997</v>
      </c>
      <c r="D985" s="1">
        <f>BILANCA!E7</f>
        <v>80215959.059999987</v>
      </c>
      <c r="E985" s="1">
        <v>0</v>
      </c>
      <c r="F985" s="1">
        <v>0</v>
      </c>
      <c r="G985" s="2">
        <f t="shared" si="22"/>
        <v>481164.03733999998</v>
      </c>
      <c r="H985" s="2">
        <f t="shared" si="19"/>
        <v>0.50999999046325684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80149618.75</v>
      </c>
      <c r="D990" s="1">
        <f>BILANCA!E12</f>
        <v>80212327.25999999</v>
      </c>
      <c r="E990" s="1">
        <v>0</v>
      </c>
      <c r="F990" s="1">
        <v>0</v>
      </c>
      <c r="G990" s="2">
        <f t="shared" si="22"/>
        <v>1684019.91289</v>
      </c>
      <c r="H990" s="2">
        <f t="shared" si="19"/>
        <v>0.50999999046325684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77814432.390000001</v>
      </c>
      <c r="D991" s="1">
        <f>BILANCA!E13</f>
        <v>78008032.390000001</v>
      </c>
      <c r="E991" s="1">
        <v>0</v>
      </c>
      <c r="F991" s="1">
        <v>0</v>
      </c>
      <c r="G991" s="2">
        <f t="shared" si="22"/>
        <v>1870643.9773600001</v>
      </c>
      <c r="H991" s="2">
        <f t="shared" si="19"/>
        <v>0.7800000011920929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77814432.390000001</v>
      </c>
      <c r="D993" s="1">
        <f>BILANCA!E15</f>
        <v>78008032.390000001</v>
      </c>
      <c r="E993" s="1">
        <v>0</v>
      </c>
      <c r="F993" s="1">
        <v>0</v>
      </c>
      <c r="G993" s="2">
        <f t="shared" si="22"/>
        <v>2338304.9717000001</v>
      </c>
      <c r="H993" s="2">
        <f t="shared" si="19"/>
        <v>0.7800000011920929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460630.3599999994</v>
      </c>
      <c r="D997" s="1">
        <f>BILANCA!E19</f>
        <v>250316.62999999896</v>
      </c>
      <c r="E997" s="1">
        <v>0</v>
      </c>
      <c r="F997" s="1">
        <v>0</v>
      </c>
      <c r="G997" s="2">
        <f t="shared" si="22"/>
        <v>13457.690679999963</v>
      </c>
      <c r="H997" s="2">
        <f t="shared" si="19"/>
        <v>0.73000000044703484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597883.75</v>
      </c>
      <c r="D998" s="1">
        <f>BILANCA!E20</f>
        <v>634788.43999999994</v>
      </c>
      <c r="E998" s="1">
        <v>0</v>
      </c>
      <c r="F998" s="1">
        <v>0</v>
      </c>
      <c r="G998" s="2">
        <f t="shared" si="22"/>
        <v>28011.909449999999</v>
      </c>
      <c r="H998" s="2">
        <f t="shared" si="19"/>
        <v>0.68999999994412065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1147989.05</v>
      </c>
      <c r="D999" s="1">
        <f>BILANCA!E21</f>
        <v>1151762.3</v>
      </c>
      <c r="E999" s="1">
        <v>0</v>
      </c>
      <c r="F999" s="1">
        <v>0</v>
      </c>
      <c r="G999" s="2">
        <f t="shared" si="22"/>
        <v>55224.218400000005</v>
      </c>
      <c r="H999" s="2">
        <f t="shared" si="19"/>
        <v>0.35000000009313226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107341.46</v>
      </c>
      <c r="D1000" s="1">
        <f>BILANCA!E22</f>
        <v>119807.34</v>
      </c>
      <c r="E1000" s="1">
        <v>0</v>
      </c>
      <c r="F1000" s="1">
        <v>0</v>
      </c>
      <c r="G1000" s="2">
        <f t="shared" si="22"/>
        <v>5898.2543800000003</v>
      </c>
      <c r="H1000" s="2">
        <f t="shared" si="19"/>
        <v>0.80000000000291038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530.9</v>
      </c>
      <c r="D1001" s="1">
        <f>BILANCA!E23</f>
        <v>530.9</v>
      </c>
      <c r="E1001" s="1">
        <v>0</v>
      </c>
      <c r="F1001" s="1">
        <v>0</v>
      </c>
      <c r="G1001" s="2">
        <f t="shared" si="22"/>
        <v>28.668599999999998</v>
      </c>
      <c r="H1001" s="2">
        <f t="shared" si="19"/>
        <v>0.20000000000004547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10443.200000000001</v>
      </c>
      <c r="D1002" s="1">
        <f>BILANCA!E24</f>
        <v>10443.200000000001</v>
      </c>
      <c r="E1002" s="1">
        <v>0</v>
      </c>
      <c r="F1002" s="1">
        <v>0</v>
      </c>
      <c r="G1002" s="2">
        <f t="shared" si="22"/>
        <v>595.26240000000007</v>
      </c>
      <c r="H1002" s="2">
        <f t="shared" si="19"/>
        <v>0.40000000000145519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8956652.1099999994</v>
      </c>
      <c r="D1004" s="1">
        <f>BILANCA!E26</f>
        <v>8959162.1899999995</v>
      </c>
      <c r="E1004" s="1">
        <v>0</v>
      </c>
      <c r="F1004" s="1">
        <v>0</v>
      </c>
      <c r="G1004" s="2">
        <f t="shared" si="22"/>
        <v>564374.50628999993</v>
      </c>
      <c r="H1004" s="2">
        <f t="shared" si="19"/>
        <v>0.29999999888241291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10360210.109999999</v>
      </c>
      <c r="D1006" s="1">
        <f>BILANCA!E28</f>
        <v>10626177.74</v>
      </c>
      <c r="E1006" s="1">
        <v>0</v>
      </c>
      <c r="F1006" s="1">
        <v>0</v>
      </c>
      <c r="G1006" s="2">
        <f t="shared" si="22"/>
        <v>727089.00856999995</v>
      </c>
      <c r="H1006" s="2">
        <f t="shared" si="19"/>
        <v>0.36999999918043613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9.9999999976716936E-2</v>
      </c>
      <c r="D1007" s="1">
        <f>BILANCA!E29</f>
        <v>0</v>
      </c>
      <c r="E1007" s="1">
        <v>0</v>
      </c>
      <c r="F1007" s="1">
        <v>0</v>
      </c>
      <c r="G1007" s="2">
        <f t="shared" si="22"/>
        <v>2.3999999994412063E-3</v>
      </c>
      <c r="H1007" s="2">
        <f t="shared" si="19"/>
        <v>9.9999999976716936E-2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249867.05</v>
      </c>
      <c r="D1008" s="1">
        <f>BILANCA!E30</f>
        <v>249867.05</v>
      </c>
      <c r="E1008" s="1">
        <v>0</v>
      </c>
      <c r="F1008" s="1">
        <v>0</v>
      </c>
      <c r="G1008" s="2">
        <f t="shared" si="22"/>
        <v>18740.028750000001</v>
      </c>
      <c r="H1008" s="2">
        <f t="shared" si="19"/>
        <v>9.9999999976716936E-2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249866.95</v>
      </c>
      <c r="D1012" s="1">
        <f>BILANCA!E34</f>
        <v>249867.05</v>
      </c>
      <c r="E1012" s="1">
        <v>0</v>
      </c>
      <c r="F1012" s="1">
        <v>0</v>
      </c>
      <c r="G1012" s="2">
        <f t="shared" si="22"/>
        <v>21738.43045</v>
      </c>
      <c r="H1012" s="2">
        <f t="shared" si="19"/>
        <v>9.9999999976716936E-2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1837840.39</v>
      </c>
      <c r="D1013" s="1">
        <f>BILANCA!E35</f>
        <v>1922869.39</v>
      </c>
      <c r="E1013" s="1">
        <v>0</v>
      </c>
      <c r="F1013" s="1">
        <v>0</v>
      </c>
      <c r="G1013" s="2">
        <f t="shared" si="22"/>
        <v>170507.37509999998</v>
      </c>
      <c r="H1013" s="2">
        <f t="shared" si="19"/>
        <v>0.77999999979510903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119546.48</v>
      </c>
      <c r="D1014" s="1">
        <f>BILANCA!E36</f>
        <v>120175.48</v>
      </c>
      <c r="E1014" s="1">
        <v>0</v>
      </c>
      <c r="F1014" s="1">
        <v>0</v>
      </c>
      <c r="G1014" s="2">
        <f t="shared" si="22"/>
        <v>11156.82064</v>
      </c>
      <c r="H1014" s="2">
        <f t="shared" si="19"/>
        <v>0.95999999999185093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310275</v>
      </c>
      <c r="D1015" s="1">
        <f>BILANCA!E37</f>
        <v>310275</v>
      </c>
      <c r="E1015" s="1">
        <v>0</v>
      </c>
      <c r="F1015" s="1">
        <v>0</v>
      </c>
      <c r="G1015" s="2">
        <f t="shared" si="22"/>
        <v>29786.400000000001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1074308.1599999999</v>
      </c>
      <c r="D1016" s="1">
        <f>BILANCA!E38</f>
        <v>1128078.1599999999</v>
      </c>
      <c r="E1016" s="1">
        <v>0</v>
      </c>
      <c r="F1016" s="1">
        <v>0</v>
      </c>
      <c r="G1016" s="2">
        <f t="shared" si="22"/>
        <v>109905.32784</v>
      </c>
      <c r="H1016" s="2">
        <f t="shared" si="19"/>
        <v>0.31999999983236194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333710.75</v>
      </c>
      <c r="D1017" s="1">
        <f>BILANCA!E39</f>
        <v>364340.75</v>
      </c>
      <c r="E1017" s="1">
        <v>0</v>
      </c>
      <c r="F1017" s="1">
        <v>0</v>
      </c>
      <c r="G1017" s="2">
        <f t="shared" si="22"/>
        <v>36121.336500000005</v>
      </c>
      <c r="H1017" s="2">
        <f t="shared" si="19"/>
        <v>0.5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36715.509999999995</v>
      </c>
      <c r="D1023" s="1">
        <f>BILANCA!E45</f>
        <v>31108.85</v>
      </c>
      <c r="E1023" s="1">
        <v>0</v>
      </c>
      <c r="F1023" s="1">
        <v>0</v>
      </c>
      <c r="G1023" s="2">
        <f t="shared" si="22"/>
        <v>3957.3283999999999</v>
      </c>
      <c r="H1023" s="2">
        <f t="shared" si="19"/>
        <v>0.64000000000669388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67895.039999999994</v>
      </c>
      <c r="D1025" s="1">
        <f>BILANCA!E47</f>
        <v>67895.039999999994</v>
      </c>
      <c r="E1025" s="1">
        <v>0</v>
      </c>
      <c r="F1025" s="1">
        <v>0</v>
      </c>
      <c r="G1025" s="2">
        <f t="shared" si="22"/>
        <v>8554.7750400000004</v>
      </c>
      <c r="H1025" s="2">
        <f t="shared" si="19"/>
        <v>7.9999999987194315E-2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21235.02</v>
      </c>
      <c r="D1026" s="1">
        <f>BILANCA!E48</f>
        <v>21235.02</v>
      </c>
      <c r="E1026" s="1">
        <v>0</v>
      </c>
      <c r="F1026" s="1">
        <v>0</v>
      </c>
      <c r="G1026" s="2">
        <f t="shared" si="22"/>
        <v>2739.3175799999999</v>
      </c>
      <c r="H1026" s="2">
        <f t="shared" si="19"/>
        <v>4.0000000000873115E-2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4400</v>
      </c>
      <c r="D1027" s="1">
        <f>BILANCA!E49</f>
        <v>4400</v>
      </c>
      <c r="E1027" s="1">
        <v>0</v>
      </c>
      <c r="F1027" s="1">
        <v>0</v>
      </c>
      <c r="G1027" s="2">
        <f t="shared" si="22"/>
        <v>580.79999999999995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56814.55</v>
      </c>
      <c r="D1028" s="1">
        <f>BILANCA!E50</f>
        <v>62421.21</v>
      </c>
      <c r="E1028" s="1">
        <v>0</v>
      </c>
      <c r="F1028" s="1">
        <v>0</v>
      </c>
      <c r="G1028" s="2">
        <f t="shared" si="22"/>
        <v>8174.5636500000001</v>
      </c>
      <c r="H1028" s="2">
        <f t="shared" si="19"/>
        <v>0.6599999999962165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481.8</v>
      </c>
      <c r="D1029" s="1">
        <f>BILANCA!E51</f>
        <v>3631.8</v>
      </c>
      <c r="E1029" s="1">
        <v>0</v>
      </c>
      <c r="F1029" s="1">
        <v>0</v>
      </c>
      <c r="G1029" s="2">
        <f t="shared" si="22"/>
        <v>356.28840000000002</v>
      </c>
      <c r="H1029" s="2">
        <f t="shared" si="19"/>
        <v>0.39999999999980673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249078.31</v>
      </c>
      <c r="D1032" s="1">
        <f>BILANCA!E54</f>
        <v>260535.16</v>
      </c>
      <c r="E1032" s="1">
        <v>0</v>
      </c>
      <c r="F1032" s="1">
        <v>0</v>
      </c>
      <c r="G1032" s="2">
        <f t="shared" si="22"/>
        <v>37737.282870000003</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249078.31</v>
      </c>
      <c r="D1033" s="1">
        <f>BILANCA!E55</f>
        <v>260535.16</v>
      </c>
      <c r="E1033" s="1">
        <v>0</v>
      </c>
      <c r="F1033" s="1">
        <v>0</v>
      </c>
      <c r="G1033" s="2">
        <f t="shared" si="22"/>
        <v>38507.431500000006</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625008.39</v>
      </c>
      <c r="D1046" s="1">
        <f>BILANCA!E68</f>
        <v>1369453.71</v>
      </c>
      <c r="E1046" s="1">
        <v>0</v>
      </c>
      <c r="F1046" s="1">
        <v>0</v>
      </c>
      <c r="G1046" s="2">
        <f t="shared" si="22"/>
        <v>211926.69602999999</v>
      </c>
      <c r="H1046" s="2">
        <f t="shared" si="19"/>
        <v>0.68000000005122274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611066.56000000006</v>
      </c>
      <c r="D1047" s="1">
        <f>BILANCA!E69</f>
        <v>1364749.66</v>
      </c>
      <c r="E1047" s="1">
        <v>0</v>
      </c>
      <c r="F1047" s="1">
        <v>0</v>
      </c>
      <c r="G1047" s="2">
        <f t="shared" si="22"/>
        <v>213796.21632000001</v>
      </c>
      <c r="H1047" s="2">
        <f t="shared" si="19"/>
        <v>0.78000000002793968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609566.56000000006</v>
      </c>
      <c r="D1048" s="1">
        <f>BILANCA!E70</f>
        <v>1364749.66</v>
      </c>
      <c r="E1048" s="1">
        <v>0</v>
      </c>
      <c r="F1048" s="1">
        <v>0</v>
      </c>
      <c r="G1048" s="2">
        <f t="shared" si="22"/>
        <v>217039.28220000002</v>
      </c>
      <c r="H1048" s="2">
        <f t="shared" si="19"/>
        <v>0.78000000002793968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609566.56000000006</v>
      </c>
      <c r="D1050" s="1">
        <f>BILANCA!E72</f>
        <v>1364749.66</v>
      </c>
      <c r="E1050" s="1">
        <v>0</v>
      </c>
      <c r="F1050" s="1">
        <v>0</v>
      </c>
      <c r="G1050" s="2">
        <f t="shared" si="22"/>
        <v>223717.41396000001</v>
      </c>
      <c r="H1050" s="2">
        <f t="shared" si="19"/>
        <v>0.78000000002793968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1500</v>
      </c>
      <c r="D1054" s="1">
        <f>BILANCA!E76</f>
        <v>0</v>
      </c>
      <c r="E1054" s="1">
        <v>0</v>
      </c>
      <c r="F1054" s="1">
        <v>0</v>
      </c>
      <c r="G1054" s="2">
        <f t="shared" si="22"/>
        <v>106.49999999999999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691.83</v>
      </c>
      <c r="D1056" s="1">
        <f>BILANCA!E78</f>
        <v>774.05</v>
      </c>
      <c r="E1056" s="1">
        <v>0</v>
      </c>
      <c r="F1056" s="1">
        <v>0</v>
      </c>
      <c r="G1056" s="2">
        <f t="shared" si="22"/>
        <v>163.51488999999998</v>
      </c>
      <c r="H1056" s="2">
        <f t="shared" si="19"/>
        <v>0.2199999999999136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691.83</v>
      </c>
      <c r="D1064" s="1">
        <f>BILANCA!E86</f>
        <v>774.05</v>
      </c>
      <c r="E1064" s="1">
        <v>0</v>
      </c>
      <c r="F1064" s="1">
        <v>0</v>
      </c>
      <c r="G1064" s="2">
        <f t="shared" si="22"/>
        <v>181.43432999999999</v>
      </c>
      <c r="H1064" s="2">
        <f t="shared" si="19"/>
        <v>0.2199999999999136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13250</v>
      </c>
      <c r="D1124" s="1">
        <f>BILANCA!E146</f>
        <v>3930</v>
      </c>
      <c r="E1124" s="1">
        <v>0</v>
      </c>
      <c r="F1124" s="1">
        <v>0</v>
      </c>
      <c r="G1124" s="2">
        <f t="shared" si="22"/>
        <v>2976.5099999999998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2750</v>
      </c>
      <c r="D1137" s="1">
        <f>BILANCA!E159</f>
        <v>430</v>
      </c>
      <c r="E1137" s="1">
        <v>0</v>
      </c>
      <c r="F1137" s="1">
        <v>0</v>
      </c>
      <c r="G1137" s="2">
        <f t="shared" si="22"/>
        <v>555.94000000000005</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10500</v>
      </c>
      <c r="D1138" s="1">
        <f>BILANCA!E160</f>
        <v>3500</v>
      </c>
      <c r="E1138" s="1">
        <v>0</v>
      </c>
      <c r="F1138" s="1">
        <v>0</v>
      </c>
      <c r="G1138" s="2">
        <f t="shared" si="22"/>
        <v>2712.5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80775108.939999998</v>
      </c>
      <c r="D1152" s="1">
        <f>BILANCA!E175</f>
        <v>81585412.770000011</v>
      </c>
      <c r="E1152" s="1">
        <v>0</v>
      </c>
      <c r="F1152" s="1">
        <v>0</v>
      </c>
      <c r="G1152" s="2">
        <f t="shared" si="22"/>
        <v>41226862.927120008</v>
      </c>
      <c r="H1152" s="2">
        <f t="shared" si="23"/>
        <v>0.28999999165534973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289993.75</v>
      </c>
      <c r="D1153" s="1">
        <f>BILANCA!E176</f>
        <v>389906.75999999995</v>
      </c>
      <c r="E1153" s="1">
        <v>0</v>
      </c>
      <c r="F1153" s="1">
        <v>0</v>
      </c>
      <c r="G1153" s="2">
        <f t="shared" si="22"/>
        <v>181867.2359</v>
      </c>
      <c r="H1153" s="2">
        <f t="shared" si="23"/>
        <v>0.49000000004889444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289993.75</v>
      </c>
      <c r="D1154" s="1">
        <f>BILANCA!E177</f>
        <v>389906.75999999995</v>
      </c>
      <c r="E1154" s="1">
        <v>0</v>
      </c>
      <c r="F1154" s="1">
        <v>0</v>
      </c>
      <c r="G1154" s="2">
        <f t="shared" si="22"/>
        <v>182937.04316999999</v>
      </c>
      <c r="H1154" s="2">
        <f t="shared" si="23"/>
        <v>0.49000000004889444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178101.31</v>
      </c>
      <c r="D1155" s="1">
        <f>BILANCA!E178</f>
        <v>206218.8</v>
      </c>
      <c r="E1155" s="1">
        <v>0</v>
      </c>
      <c r="F1155" s="1">
        <v>0</v>
      </c>
      <c r="G1155" s="2">
        <f t="shared" si="22"/>
        <v>101572.69251999998</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106842.01</v>
      </c>
      <c r="D1156" s="1">
        <f>BILANCA!E179</f>
        <v>149216.28</v>
      </c>
      <c r="E1156" s="1">
        <v>0</v>
      </c>
      <c r="F1156" s="1">
        <v>0</v>
      </c>
      <c r="G1156" s="2">
        <f t="shared" si="22"/>
        <v>70112.500609999988</v>
      </c>
      <c r="H1156" s="2">
        <f t="shared" si="23"/>
        <v>0.28999999999359716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5050.43</v>
      </c>
      <c r="D1165" s="1">
        <f>BILANCA!E188</f>
        <v>34471.68</v>
      </c>
      <c r="E1165" s="1">
        <v>0</v>
      </c>
      <c r="F1165" s="1">
        <v>0</v>
      </c>
      <c r="G1165" s="2">
        <f t="shared" si="22"/>
        <v>13466.869780000001</v>
      </c>
      <c r="H1165" s="2">
        <f t="shared" si="23"/>
        <v>0.75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80485115.189999998</v>
      </c>
      <c r="D1214" s="1">
        <f>BILANCA!E237</f>
        <v>81195506.010000005</v>
      </c>
      <c r="E1214" s="1">
        <v>0</v>
      </c>
      <c r="F1214" s="1">
        <v>0</v>
      </c>
      <c r="G1214" s="2">
        <f t="shared" si="22"/>
        <v>56104385.385509998</v>
      </c>
      <c r="H1214" s="2">
        <f t="shared" si="23"/>
        <v>0.20000000298023224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80150100.549999997</v>
      </c>
      <c r="D1215" s="1">
        <f>BILANCA!E238</f>
        <v>80215959.060000002</v>
      </c>
      <c r="E1215" s="1">
        <v>0</v>
      </c>
      <c r="F1215" s="1">
        <v>0</v>
      </c>
      <c r="G1215" s="2">
        <f t="shared" si="22"/>
        <v>55815028.331440002</v>
      </c>
      <c r="H1215" s="2">
        <f t="shared" si="23"/>
        <v>0.51000000536441803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80150100.549999997</v>
      </c>
      <c r="D1216" s="1">
        <f>BILANCA!E239</f>
        <v>80215959.060000002</v>
      </c>
      <c r="E1216" s="1">
        <v>0</v>
      </c>
      <c r="F1216" s="1">
        <v>0</v>
      </c>
      <c r="G1216" s="2">
        <f t="shared" si="22"/>
        <v>56055610.350110009</v>
      </c>
      <c r="H1216" s="2">
        <f t="shared" si="23"/>
        <v>0.51000000536441803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74442124.170000002</v>
      </c>
      <c r="D1217" s="1">
        <f>BILANCA!E240</f>
        <v>74630705.810000002</v>
      </c>
      <c r="E1217" s="1">
        <v>0</v>
      </c>
      <c r="F1217" s="1">
        <v>0</v>
      </c>
      <c r="G1217" s="2">
        <f t="shared" si="22"/>
        <v>52346627.374860004</v>
      </c>
      <c r="H1217" s="2">
        <f t="shared" si="23"/>
        <v>0.35999999940395355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5707976.3799999999</v>
      </c>
      <c r="D1218" s="1">
        <f>BILANCA!E241</f>
        <v>5585253.25</v>
      </c>
      <c r="E1218" s="1">
        <v>0</v>
      </c>
      <c r="F1218" s="1">
        <v>0</v>
      </c>
      <c r="G1218" s="2">
        <f t="shared" si="22"/>
        <v>3966443.4767999998</v>
      </c>
      <c r="H1218" s="2">
        <f t="shared" si="23"/>
        <v>0.62999999988824129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321764.64</v>
      </c>
      <c r="D1222" s="1">
        <f>BILANCA!E245</f>
        <v>975616.95</v>
      </c>
      <c r="E1222" s="1">
        <v>0</v>
      </c>
      <c r="F1222" s="1">
        <v>0</v>
      </c>
      <c r="G1222" s="2">
        <f t="shared" si="22"/>
        <v>543246.65105999995</v>
      </c>
      <c r="H1222" s="2">
        <f t="shared" si="23"/>
        <v>0.41000000003259629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321764.64</v>
      </c>
      <c r="D1223" s="1">
        <f>BILANCA!E246</f>
        <v>975616.95</v>
      </c>
      <c r="E1223" s="1">
        <v>0</v>
      </c>
      <c r="F1223" s="1">
        <v>0</v>
      </c>
      <c r="G1223" s="2">
        <f t="shared" si="22"/>
        <v>545519.64959999989</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321764.64</v>
      </c>
      <c r="D1224" s="1">
        <f>BILANCA!E247</f>
        <v>975616.95</v>
      </c>
      <c r="E1224" s="1">
        <v>0</v>
      </c>
      <c r="F1224" s="1">
        <v>0</v>
      </c>
      <c r="G1224" s="2">
        <f t="shared" si="22"/>
        <v>547792.64813999995</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13250</v>
      </c>
      <c r="D1232" s="1">
        <f>BILANCA!E255</f>
        <v>3930</v>
      </c>
      <c r="E1232" s="1">
        <v>0</v>
      </c>
      <c r="F1232" s="1">
        <v>0</v>
      </c>
      <c r="G1232" s="2">
        <f t="shared" si="22"/>
        <v>5256.39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13250</v>
      </c>
      <c r="D1240" s="1">
        <f>BILANCA!E264</f>
        <v>3930</v>
      </c>
      <c r="E1240" s="1">
        <v>0</v>
      </c>
      <c r="F1240" s="1">
        <v>0</v>
      </c>
      <c r="G1240" s="2">
        <f t="shared" si="22"/>
        <v>5425.27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691.83</v>
      </c>
      <c r="D1244" s="1">
        <f>BILANCA!E268</f>
        <v>774.05</v>
      </c>
      <c r="E1244" s="1">
        <v>0</v>
      </c>
      <c r="F1244" s="1">
        <v>0</v>
      </c>
      <c r="G1244" s="2">
        <f t="shared" si="24"/>
        <v>584.62173000000007</v>
      </c>
      <c r="H1244" s="2">
        <f t="shared" si="23"/>
        <v>0.2199999999999136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289993.75</v>
      </c>
      <c r="D1263" s="1">
        <f>BILANCA!E287</f>
        <v>389906.76</v>
      </c>
      <c r="E1263" s="1">
        <v>0</v>
      </c>
      <c r="F1263" s="1">
        <v>0</v>
      </c>
      <c r="G1263" s="2">
        <f t="shared" si="24"/>
        <v>299546.03560000006</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4101921.35</v>
      </c>
      <c r="D1401" s="1">
        <f>'RAS-funkcijski'!E107</f>
        <v>4555089.57</v>
      </c>
      <c r="E1401" s="1">
        <v>0</v>
      </c>
      <c r="F1401" s="1">
        <v>0</v>
      </c>
      <c r="G1401" s="2">
        <f t="shared" si="24"/>
        <v>1360846.3504699999</v>
      </c>
      <c r="H1401" s="2">
        <f t="shared" si="27"/>
        <v>0.77999999979510903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4101921.35</v>
      </c>
      <c r="D1403" s="1">
        <f>'RAS-funkcijski'!E109</f>
        <v>4555089.57</v>
      </c>
      <c r="E1403" s="1">
        <v>0</v>
      </c>
      <c r="F1403" s="1">
        <v>0</v>
      </c>
      <c r="G1403" s="2">
        <f t="shared" si="24"/>
        <v>1387270.5514499999</v>
      </c>
      <c r="H1403" s="2">
        <f t="shared" si="27"/>
        <v>0.77999999979510903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4101921.35</v>
      </c>
      <c r="D1435" s="13">
        <f>'RAS-funkcijski'!E141</f>
        <v>4555089.57</v>
      </c>
      <c r="E1435" s="13">
        <v>0</v>
      </c>
      <c r="F1435" s="13">
        <v>0</v>
      </c>
      <c r="G1435" s="14">
        <f t="shared" si="24"/>
        <v>1810057.7671300001</v>
      </c>
      <c r="H1435" s="14">
        <f t="shared" si="27"/>
        <v>0.77999999979510903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289993.75</v>
      </c>
      <c r="D1480" s="6"/>
      <c r="E1480" s="6">
        <v>0</v>
      </c>
      <c r="F1480" s="6">
        <v>0</v>
      </c>
      <c r="G1480" s="7">
        <f t="shared" ref="G1480:G1580" si="34">B1480/1000*C1480</f>
        <v>289.99375000000003</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4723185.3500000006</v>
      </c>
      <c r="D1481" s="1">
        <v>0</v>
      </c>
      <c r="E1481" s="1">
        <v>0</v>
      </c>
      <c r="F1481" s="1">
        <v>0</v>
      </c>
      <c r="G1481" s="2">
        <f t="shared" si="34"/>
        <v>9446.3707000000013</v>
      </c>
      <c r="H1481" s="2">
        <f t="shared" si="35"/>
        <v>0.35000000055879354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4385752.45</v>
      </c>
      <c r="D1483" s="1">
        <v>0</v>
      </c>
      <c r="E1483" s="1">
        <v>0</v>
      </c>
      <c r="F1483" s="1">
        <v>0</v>
      </c>
      <c r="G1483" s="2">
        <f t="shared" si="34"/>
        <v>17543.0098</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2462076.98</v>
      </c>
      <c r="D1484" s="1">
        <v>0</v>
      </c>
      <c r="E1484" s="1">
        <v>0</v>
      </c>
      <c r="F1484" s="1">
        <v>0</v>
      </c>
      <c r="G1484" s="2">
        <f t="shared" si="34"/>
        <v>12310.384900000001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1751632.58</v>
      </c>
      <c r="D1485" s="1">
        <v>0</v>
      </c>
      <c r="E1485" s="1">
        <v>0</v>
      </c>
      <c r="F1485" s="1">
        <v>0</v>
      </c>
      <c r="G1485" s="2">
        <f t="shared" si="34"/>
        <v>10509.795480000001</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7000</v>
      </c>
      <c r="D1486" s="1">
        <v>0</v>
      </c>
      <c r="E1486" s="1">
        <v>0</v>
      </c>
      <c r="F1486" s="1">
        <v>0</v>
      </c>
      <c r="G1486" s="2">
        <f t="shared" si="34"/>
        <v>49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165042.89000000001</v>
      </c>
      <c r="D1491" s="1">
        <v>0</v>
      </c>
      <c r="E1491" s="1">
        <v>0</v>
      </c>
      <c r="F1491" s="1">
        <v>0</v>
      </c>
      <c r="G1491" s="2">
        <f t="shared" si="34"/>
        <v>1980.5146800000002</v>
      </c>
      <c r="H1491" s="2">
        <f t="shared" si="35"/>
        <v>0.10999999998603016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337432.9</v>
      </c>
      <c r="D1492" s="1">
        <v>0</v>
      </c>
      <c r="E1492" s="1">
        <v>0</v>
      </c>
      <c r="F1492" s="1">
        <v>0</v>
      </c>
      <c r="G1492" s="2">
        <f t="shared" si="34"/>
        <v>4386.6277</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4623272.3400000008</v>
      </c>
      <c r="D1499" s="1">
        <v>0</v>
      </c>
      <c r="E1499" s="1">
        <v>0</v>
      </c>
      <c r="F1499" s="1">
        <v>0</v>
      </c>
      <c r="G1499" s="2">
        <f t="shared" si="34"/>
        <v>92465.44680000002</v>
      </c>
      <c r="H1499" s="2">
        <f t="shared" si="35"/>
        <v>0.34000000078231096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4285839.4400000004</v>
      </c>
      <c r="D1501" s="1">
        <v>0</v>
      </c>
      <c r="E1501" s="1">
        <v>0</v>
      </c>
      <c r="F1501" s="1">
        <v>0</v>
      </c>
      <c r="G1501" s="2">
        <f t="shared" si="34"/>
        <v>94288.467680000002</v>
      </c>
      <c r="H1501" s="2">
        <f t="shared" si="35"/>
        <v>0.44000000040978193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2433959.4900000002</v>
      </c>
      <c r="D1502" s="1">
        <v>0</v>
      </c>
      <c r="E1502" s="1">
        <v>0</v>
      </c>
      <c r="F1502" s="1">
        <v>0</v>
      </c>
      <c r="G1502" s="2">
        <f t="shared" si="34"/>
        <v>55981.068270000003</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1709258.31</v>
      </c>
      <c r="D1503" s="1">
        <v>0</v>
      </c>
      <c r="E1503" s="1">
        <v>0</v>
      </c>
      <c r="F1503" s="1">
        <v>0</v>
      </c>
      <c r="G1503" s="2">
        <f t="shared" si="34"/>
        <v>41022.199440000004</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7000</v>
      </c>
      <c r="D1504" s="1">
        <v>0</v>
      </c>
      <c r="E1504" s="1">
        <v>0</v>
      </c>
      <c r="F1504" s="1">
        <v>0</v>
      </c>
      <c r="G1504" s="2">
        <f t="shared" si="34"/>
        <v>175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135621.64000000001</v>
      </c>
      <c r="D1509" s="1">
        <v>0</v>
      </c>
      <c r="E1509" s="1">
        <v>0</v>
      </c>
      <c r="F1509" s="1">
        <v>0</v>
      </c>
      <c r="G1509" s="2">
        <f t="shared" si="34"/>
        <v>4068.6492000000003</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337432.9</v>
      </c>
      <c r="D1510" s="1">
        <v>0</v>
      </c>
      <c r="E1510" s="1">
        <v>0</v>
      </c>
      <c r="F1510" s="1">
        <v>0</v>
      </c>
      <c r="G1510" s="2">
        <f t="shared" si="34"/>
        <v>10460.419900000001</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389906.75999999978</v>
      </c>
      <c r="D1517" s="1">
        <v>0</v>
      </c>
      <c r="E1517" s="1">
        <v>0</v>
      </c>
      <c r="F1517" s="1">
        <v>0</v>
      </c>
      <c r="G1517" s="2">
        <f t="shared" si="34"/>
        <v>14816.456879999991</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183687.96</v>
      </c>
      <c r="D1518" s="1">
        <v>0</v>
      </c>
      <c r="E1518" s="1">
        <v>0</v>
      </c>
      <c r="F1518" s="1">
        <v>0</v>
      </c>
      <c r="G1518" s="2">
        <f t="shared" si="34"/>
        <v>7163.8304399999997</v>
      </c>
      <c r="H1518" s="2">
        <f t="shared" si="35"/>
        <v>4.0000000008149073E-2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183687.96</v>
      </c>
      <c r="D1524" s="1">
        <v>0</v>
      </c>
      <c r="E1524" s="1">
        <v>0</v>
      </c>
      <c r="F1524" s="1">
        <v>0</v>
      </c>
      <c r="G1524" s="2">
        <f t="shared" si="34"/>
        <v>8265.9581999999991</v>
      </c>
      <c r="H1524" s="2">
        <f t="shared" si="35"/>
        <v>4.0000000008149073E-2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149216.28</v>
      </c>
      <c r="D1530" s="1">
        <v>0</v>
      </c>
      <c r="E1530" s="1">
        <v>0</v>
      </c>
      <c r="F1530" s="1">
        <v>0</v>
      </c>
      <c r="G1530" s="2">
        <f t="shared" si="34"/>
        <v>7610.030279999999</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149216.28</v>
      </c>
      <c r="D1531" s="1">
        <v>0</v>
      </c>
      <c r="E1531" s="1">
        <v>0</v>
      </c>
      <c r="F1531" s="1">
        <v>0</v>
      </c>
      <c r="G1531" s="2">
        <f t="shared" si="34"/>
        <v>7759.2465599999996</v>
      </c>
      <c r="H1531" s="2">
        <f t="shared" si="3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34471.68</v>
      </c>
      <c r="D1560" s="1">
        <v>0</v>
      </c>
      <c r="E1560" s="1">
        <v>0</v>
      </c>
      <c r="F1560" s="1">
        <v>0</v>
      </c>
      <c r="G1560" s="2">
        <f t="shared" si="34"/>
        <v>2792.2060799999999</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34471.68</v>
      </c>
      <c r="D1561" s="1">
        <v>0</v>
      </c>
      <c r="E1561" s="1">
        <v>0</v>
      </c>
      <c r="F1561" s="1">
        <v>0</v>
      </c>
      <c r="G1561" s="2">
        <f t="shared" si="34"/>
        <v>2826.67776</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206218.8</v>
      </c>
      <c r="D1576" s="1">
        <v>0</v>
      </c>
      <c r="E1576" s="1">
        <v>0</v>
      </c>
      <c r="F1576" s="1">
        <v>0</v>
      </c>
      <c r="G1576" s="2">
        <f t="shared" si="34"/>
        <v>20003.223600000001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206218.8</v>
      </c>
      <c r="D1578" s="1">
        <v>0</v>
      </c>
      <c r="E1578" s="1">
        <v>0</v>
      </c>
      <c r="F1578" s="1">
        <v>0</v>
      </c>
      <c r="G1578" s="2">
        <f t="shared" si="34"/>
        <v>20415.661199999999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37445</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4"/>
      <c r="F8" s="315" t="s">
        <v>31</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32</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24"/>
      <c r="F10" s="315" t="s">
        <v>35</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36</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3" t="s">
        <v>40</v>
      </c>
      <c r="C15" s="334"/>
      <c r="D15" s="334"/>
      <c r="E15" s="334"/>
      <c r="F15" s="335"/>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4417465.3099999996</v>
      </c>
      <c r="I16" s="172">
        <f>'PR-RAS'!E6</f>
        <v>5208941.88</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3945781.4799999995</v>
      </c>
      <c r="I17" s="172">
        <f>'PR-RAS'!E151</f>
        <v>4217656.6700000009</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321764.64000000013</v>
      </c>
      <c r="I18" s="172">
        <f>'PR-RAS'!E645</f>
        <v>975616.94999999879</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36" t="str">
        <f>BILANCA!B7</f>
        <v>Nefinancijska imovina (šifre 01+02+03+04+05+06)</v>
      </c>
      <c r="C20" s="337"/>
      <c r="D20" s="337"/>
      <c r="E20" s="337"/>
      <c r="F20" s="338"/>
      <c r="G20" s="159" t="str">
        <f>BILANCA!C7</f>
        <v>B002</v>
      </c>
      <c r="H20" s="174">
        <f>BILANCA!D7</f>
        <v>80150100.549999997</v>
      </c>
      <c r="I20" s="175">
        <f>BILANCA!E7</f>
        <v>80215959.059999987</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625008.39</v>
      </c>
      <c r="I21" s="177">
        <f>BILANCA!E68</f>
        <v>1369453.71</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289993.75</v>
      </c>
      <c r="I22" s="177">
        <f>BILANCA!E176</f>
        <v>389906.75999999995</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80485115.189999998</v>
      </c>
      <c r="I23" s="179">
        <f>BILANCA!E237</f>
        <v>81195506.010000005</v>
      </c>
      <c r="J23" s="4"/>
      <c r="K23" s="4"/>
      <c r="L23" s="4"/>
      <c r="M23" s="4"/>
      <c r="N23" s="4"/>
      <c r="O23" s="4"/>
      <c r="P23" s="4"/>
      <c r="Q23" s="4"/>
      <c r="R23" s="4"/>
      <c r="S23" s="4"/>
      <c r="T23" s="4"/>
      <c r="U23" s="4"/>
      <c r="V23" s="4"/>
      <c r="W23" s="4"/>
      <c r="X23" s="4"/>
    </row>
    <row r="24" spans="1:24" ht="12.75" customHeight="1" x14ac:dyDescent="0.2">
      <c r="A24" s="330" t="s">
        <v>44</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4101921.35</v>
      </c>
      <c r="I28" s="181">
        <f>'RAS-funkcijski'!E141</f>
        <v>4555089.57</v>
      </c>
      <c r="J28" s="4"/>
      <c r="K28" s="4"/>
      <c r="L28" s="4"/>
      <c r="M28" s="4"/>
      <c r="N28" s="4"/>
      <c r="O28" s="4"/>
      <c r="P28" s="4"/>
      <c r="Q28" s="4"/>
      <c r="R28" s="4"/>
      <c r="S28" s="4"/>
      <c r="T28" s="4"/>
      <c r="U28" s="4"/>
      <c r="V28" s="4"/>
      <c r="W28" s="4"/>
      <c r="X28" s="4"/>
    </row>
    <row r="29" spans="1:24" ht="12.75" customHeight="1" x14ac:dyDescent="0.2">
      <c r="A29" s="330" t="s">
        <v>35</v>
      </c>
      <c r="B29" s="346" t="str">
        <f>'P-VRIO'!B5</f>
        <v>Promjene u vrijednosti i obujmu imovine (šifre 91511+91512)</v>
      </c>
      <c r="C29" s="337"/>
      <c r="D29" s="337"/>
      <c r="E29" s="337"/>
      <c r="F29" s="338"/>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36" t="str">
        <f>OBVEZE!B5</f>
        <v>Stanje obveza 1. siječnja (=stanju obveza iz Izvještaja o obvezama na 31. prosinca prethodne godine)</v>
      </c>
      <c r="C33" s="337"/>
      <c r="D33" s="337"/>
      <c r="E33" s="337"/>
      <c r="F33" s="338"/>
      <c r="G33" s="159" t="str">
        <f>OBVEZE!C5</f>
        <v>V001</v>
      </c>
      <c r="H33" s="182" t="s">
        <v>45</v>
      </c>
      <c r="I33" s="183">
        <f>OBVEZE!D5</f>
        <v>289993.75</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45</v>
      </c>
      <c r="I34" s="177">
        <f>OBVEZE!D42</f>
        <v>389906.75999999978</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45</v>
      </c>
      <c r="I35" s="177">
        <f>OBVEZE!D43</f>
        <v>183687.96</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45</v>
      </c>
      <c r="I36" s="181">
        <f>OBVEZE!D101</f>
        <v>206218.8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46</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4"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f>D7+D44+D50+D82+D106+D124+D133+D139</f>
        <v>4417465.3099999996</v>
      </c>
      <c r="E6" s="53">
        <f>E7+E44+E50+E82+E106+E124+E133+E139</f>
        <v>5208941.88</v>
      </c>
      <c r="F6" s="54">
        <f t="shared" ref="F6:F131" si="0">IF(D6&lt;&gt;0,IF(E6/D6&gt;=100,"&gt;&gt;100",E6/D6*100),"-")</f>
        <v>117.91698438940317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807007.53</v>
      </c>
      <c r="E50" s="53">
        <f>E51+E54+E59+E62+E65+E68+E71+E74+E77</f>
        <v>608216.68999999994</v>
      </c>
      <c r="F50" s="54">
        <f t="shared" si="0"/>
        <v>75.366916340916916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82000</v>
      </c>
      <c r="E59" s="53">
        <f t="shared" si="12"/>
        <v>455000</v>
      </c>
      <c r="F59" s="54">
        <f t="shared" si="0"/>
        <v>554.8780487804878</v>
      </c>
    </row>
    <row r="60" spans="1:6" ht="24" x14ac:dyDescent="0.2">
      <c r="A60" s="55">
        <v>6331</v>
      </c>
      <c r="B60" s="88" t="s">
        <v>162</v>
      </c>
      <c r="C60" s="52" t="s">
        <v>163</v>
      </c>
      <c r="D60" s="244">
        <v>82000</v>
      </c>
      <c r="E60" s="244">
        <v>455000</v>
      </c>
      <c r="F60" s="54">
        <f t="shared" si="0"/>
        <v>554.8780487804878</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725007.53</v>
      </c>
      <c r="E74" s="53">
        <f t="shared" si="17"/>
        <v>153216.69</v>
      </c>
      <c r="F74" s="54">
        <f t="shared" si="0"/>
        <v>21.133117058797996</v>
      </c>
    </row>
    <row r="75" spans="1:6" ht="12.75" customHeight="1" x14ac:dyDescent="0.2">
      <c r="A75" s="55" t="s">
        <v>192</v>
      </c>
      <c r="B75" s="87" t="s">
        <v>193</v>
      </c>
      <c r="C75" s="52" t="s">
        <v>192</v>
      </c>
      <c r="D75" s="244">
        <v>725007.53</v>
      </c>
      <c r="E75" s="244">
        <v>153216.69</v>
      </c>
      <c r="F75" s="54">
        <f t="shared" si="0"/>
        <v>21.133117058797996</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16.7</v>
      </c>
      <c r="F82" s="54" t="str">
        <f t="shared" si="0"/>
        <v>-</v>
      </c>
    </row>
    <row r="83" spans="1:6" ht="12.75" customHeight="1" x14ac:dyDescent="0.2">
      <c r="A83" s="55">
        <v>641</v>
      </c>
      <c r="B83" s="87" t="s">
        <v>208</v>
      </c>
      <c r="C83" s="52" t="s">
        <v>209</v>
      </c>
      <c r="D83" s="53">
        <f t="shared" ref="D83:E83" si="20">SUM(D84:D90)</f>
        <v>0</v>
      </c>
      <c r="E83" s="53">
        <f t="shared" si="20"/>
        <v>16.7</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v>16.7</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180905</v>
      </c>
      <c r="E106" s="53">
        <f t="shared" si="23"/>
        <v>627415</v>
      </c>
      <c r="F106" s="54">
        <f t="shared" si="0"/>
        <v>346.82015422459301</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180905</v>
      </c>
      <c r="E112" s="53">
        <f t="shared" si="25"/>
        <v>627415</v>
      </c>
      <c r="F112" s="54">
        <f t="shared" si="0"/>
        <v>346.82015422459301</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180905</v>
      </c>
      <c r="E117" s="244">
        <v>627415</v>
      </c>
      <c r="F117" s="54">
        <f t="shared" si="0"/>
        <v>346.82015422459301</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49115.9</v>
      </c>
      <c r="E124" s="53">
        <f t="shared" si="27"/>
        <v>163164.70000000001</v>
      </c>
      <c r="F124" s="54">
        <f t="shared" si="0"/>
        <v>332.20342088814419</v>
      </c>
    </row>
    <row r="125" spans="1:6" ht="12.75" customHeight="1" x14ac:dyDescent="0.2">
      <c r="A125" s="55">
        <v>661</v>
      </c>
      <c r="B125" s="88" t="s">
        <v>292</v>
      </c>
      <c r="C125" s="52" t="s">
        <v>293</v>
      </c>
      <c r="D125" s="53">
        <f t="shared" ref="D125:E125" si="28">SUM(D126:D127)</f>
        <v>49115.9</v>
      </c>
      <c r="E125" s="53">
        <f t="shared" si="28"/>
        <v>163164.70000000001</v>
      </c>
      <c r="F125" s="54">
        <f t="shared" si="0"/>
        <v>332.20342088814419</v>
      </c>
    </row>
    <row r="126" spans="1:6" ht="12.75" customHeight="1" x14ac:dyDescent="0.2">
      <c r="A126" s="55">
        <v>6614</v>
      </c>
      <c r="B126" s="88" t="s">
        <v>294</v>
      </c>
      <c r="C126" s="52" t="s">
        <v>295</v>
      </c>
      <c r="D126" s="244">
        <v>20615.900000000001</v>
      </c>
      <c r="E126" s="244">
        <v>107764.7</v>
      </c>
      <c r="F126" s="54">
        <f t="shared" si="0"/>
        <v>522.72614826420374</v>
      </c>
    </row>
    <row r="127" spans="1:6" ht="12.75" customHeight="1" x14ac:dyDescent="0.2">
      <c r="A127" s="55">
        <v>6615</v>
      </c>
      <c r="B127" s="88" t="s">
        <v>296</v>
      </c>
      <c r="C127" s="52" t="s">
        <v>297</v>
      </c>
      <c r="D127" s="244">
        <v>28500</v>
      </c>
      <c r="E127" s="244">
        <v>55400</v>
      </c>
      <c r="F127" s="54">
        <f t="shared" si="0"/>
        <v>194.38596491228071</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3380436.88</v>
      </c>
      <c r="E133" s="53">
        <f t="shared" si="30"/>
        <v>3806394.5</v>
      </c>
      <c r="F133" s="54">
        <f t="shared" ref="F133:F223" si="31">IF(D133&lt;&gt;0,IF(E133/D133&gt;=100,"&gt;&gt;100",E133/D133*100),"-")</f>
        <v>112.60066775747637</v>
      </c>
    </row>
    <row r="134" spans="1:6" ht="24" x14ac:dyDescent="0.2">
      <c r="A134" s="55">
        <v>671</v>
      </c>
      <c r="B134" s="234" t="s">
        <v>310</v>
      </c>
      <c r="C134" s="52" t="s">
        <v>311</v>
      </c>
      <c r="D134" s="53">
        <f t="shared" ref="D134:E134" si="32">SUM(D135:D137)</f>
        <v>3380436.88</v>
      </c>
      <c r="E134" s="53">
        <f t="shared" si="32"/>
        <v>3806394.5</v>
      </c>
      <c r="F134" s="54">
        <f t="shared" si="31"/>
        <v>112.60066775747637</v>
      </c>
    </row>
    <row r="135" spans="1:6" ht="12.75" customHeight="1" x14ac:dyDescent="0.2">
      <c r="A135" s="55">
        <v>6711</v>
      </c>
      <c r="B135" s="87" t="s">
        <v>312</v>
      </c>
      <c r="C135" s="52" t="s">
        <v>313</v>
      </c>
      <c r="D135" s="244">
        <v>3350061.88</v>
      </c>
      <c r="E135" s="244">
        <v>3766925.5</v>
      </c>
      <c r="F135" s="54">
        <f t="shared" si="31"/>
        <v>112.44346029811247</v>
      </c>
    </row>
    <row r="136" spans="1:6" ht="24" x14ac:dyDescent="0.2">
      <c r="A136" s="55">
        <v>6712</v>
      </c>
      <c r="B136" s="234" t="s">
        <v>314</v>
      </c>
      <c r="C136" s="52" t="s">
        <v>315</v>
      </c>
      <c r="D136" s="244">
        <v>30375</v>
      </c>
      <c r="E136" s="244">
        <v>39469</v>
      </c>
      <c r="F136" s="54">
        <f t="shared" si="31"/>
        <v>129.93909465020576</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3734.29</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v>3734.29</v>
      </c>
      <c r="F150" s="54" t="str">
        <f t="shared" si="31"/>
        <v>-</v>
      </c>
    </row>
    <row r="151" spans="1:6" ht="12.75" customHeight="1" x14ac:dyDescent="0.2">
      <c r="A151" s="55">
        <v>3</v>
      </c>
      <c r="B151" s="87" t="s">
        <v>344</v>
      </c>
      <c r="C151" s="52" t="s">
        <v>52</v>
      </c>
      <c r="D151" s="53">
        <f t="shared" ref="D151:E151" si="35">D152+D163+D196+D215+D224+D252+D263</f>
        <v>3945781.4799999995</v>
      </c>
      <c r="E151" s="53">
        <f t="shared" si="35"/>
        <v>4217656.6700000009</v>
      </c>
      <c r="F151" s="54">
        <f t="shared" si="31"/>
        <v>106.89027487654997</v>
      </c>
    </row>
    <row r="152" spans="1:6" ht="12.75" customHeight="1" x14ac:dyDescent="0.2">
      <c r="A152" s="55">
        <v>31</v>
      </c>
      <c r="B152" s="87" t="s">
        <v>345</v>
      </c>
      <c r="C152" s="52" t="s">
        <v>346</v>
      </c>
      <c r="D152" s="53">
        <f t="shared" ref="D152:E152" si="36">D153+D158+D159</f>
        <v>2285562.62</v>
      </c>
      <c r="E152" s="53">
        <f t="shared" si="36"/>
        <v>2458105.3600000003</v>
      </c>
      <c r="F152" s="54">
        <f t="shared" si="31"/>
        <v>107.54924579576823</v>
      </c>
    </row>
    <row r="153" spans="1:6" ht="12.75" customHeight="1" x14ac:dyDescent="0.2">
      <c r="A153" s="55">
        <v>311</v>
      </c>
      <c r="B153" s="87" t="s">
        <v>347</v>
      </c>
      <c r="C153" s="52" t="s">
        <v>348</v>
      </c>
      <c r="D153" s="53">
        <f t="shared" ref="D153:E153" si="37">SUM(D154:D157)</f>
        <v>1886920.87</v>
      </c>
      <c r="E153" s="53">
        <f t="shared" si="37"/>
        <v>2000691.2</v>
      </c>
      <c r="F153" s="54">
        <f t="shared" si="31"/>
        <v>106.02941712123837</v>
      </c>
    </row>
    <row r="154" spans="1:6" ht="12.75" customHeight="1" x14ac:dyDescent="0.2">
      <c r="A154" s="55">
        <v>3111</v>
      </c>
      <c r="B154" s="87" t="s">
        <v>349</v>
      </c>
      <c r="C154" s="52" t="s">
        <v>350</v>
      </c>
      <c r="D154" s="244">
        <v>1886920.87</v>
      </c>
      <c r="E154" s="244">
        <v>2000691.2</v>
      </c>
      <c r="F154" s="54">
        <f t="shared" si="31"/>
        <v>106.02941712123837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87300</v>
      </c>
      <c r="E158" s="244">
        <v>127300</v>
      </c>
      <c r="F158" s="54">
        <f t="shared" si="31"/>
        <v>145.81901489117982</v>
      </c>
    </row>
    <row r="159" spans="1:6" ht="12.75" customHeight="1" x14ac:dyDescent="0.2">
      <c r="A159" s="55">
        <v>313</v>
      </c>
      <c r="B159" s="87" t="s">
        <v>359</v>
      </c>
      <c r="C159" s="52" t="s">
        <v>360</v>
      </c>
      <c r="D159" s="53">
        <f t="shared" ref="D159:E159" si="38">SUM(D160:D162)</f>
        <v>311341.75</v>
      </c>
      <c r="E159" s="53">
        <f t="shared" si="38"/>
        <v>330114.15999999997</v>
      </c>
      <c r="F159" s="54">
        <f t="shared" si="31"/>
        <v>106.02951900925591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314">
        <v>311341.75</v>
      </c>
      <c r="E161" s="244">
        <v>330114.15999999997</v>
      </c>
      <c r="F161" s="54">
        <f t="shared" si="31"/>
        <v>106.02951900925591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1645529.4799999997</v>
      </c>
      <c r="E163" s="53">
        <f t="shared" si="39"/>
        <v>1751632.5799999998</v>
      </c>
      <c r="F163" s="54">
        <f t="shared" si="31"/>
        <v>106.44796105384877</v>
      </c>
    </row>
    <row r="164" spans="1:6" ht="12.75" customHeight="1" x14ac:dyDescent="0.2">
      <c r="A164" s="55">
        <v>321</v>
      </c>
      <c r="B164" s="87" t="s">
        <v>368</v>
      </c>
      <c r="C164" s="52" t="s">
        <v>369</v>
      </c>
      <c r="D164" s="53">
        <f t="shared" ref="D164:E164" si="40">SUM(D165:D168)</f>
        <v>49552.37</v>
      </c>
      <c r="E164" s="53">
        <f t="shared" si="40"/>
        <v>67635.760000000009</v>
      </c>
      <c r="F164" s="54">
        <f t="shared" si="31"/>
        <v>136.49349163319536</v>
      </c>
    </row>
    <row r="165" spans="1:6" ht="12.75" customHeight="1" x14ac:dyDescent="0.2">
      <c r="A165" s="55">
        <v>3211</v>
      </c>
      <c r="B165" s="87" t="s">
        <v>370</v>
      </c>
      <c r="C165" s="52" t="s">
        <v>371</v>
      </c>
      <c r="D165" s="244">
        <v>14675.86</v>
      </c>
      <c r="E165" s="244">
        <v>13437</v>
      </c>
      <c r="F165" s="54">
        <f t="shared" si="31"/>
        <v>91.558518546783631</v>
      </c>
    </row>
    <row r="166" spans="1:6" ht="12.75" customHeight="1" x14ac:dyDescent="0.2">
      <c r="A166" s="55">
        <v>3212</v>
      </c>
      <c r="B166" s="87" t="s">
        <v>372</v>
      </c>
      <c r="C166" s="52" t="s">
        <v>373</v>
      </c>
      <c r="D166" s="244">
        <v>34396.51</v>
      </c>
      <c r="E166" s="244">
        <v>54198.76</v>
      </c>
      <c r="F166" s="54">
        <f t="shared" si="31"/>
        <v>157.57052096273719</v>
      </c>
    </row>
    <row r="167" spans="1:6" ht="12.75" customHeight="1" x14ac:dyDescent="0.2">
      <c r="A167" s="55">
        <v>3213</v>
      </c>
      <c r="B167" s="87" t="s">
        <v>374</v>
      </c>
      <c r="C167" s="52" t="s">
        <v>375</v>
      </c>
      <c r="D167" s="244">
        <v>480</v>
      </c>
      <c r="E167" s="244"/>
      <c r="F167" s="54">
        <f t="shared" si="31"/>
        <v>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620689.67999999993</v>
      </c>
      <c r="E169" s="53">
        <f t="shared" si="41"/>
        <v>923650.16999999993</v>
      </c>
      <c r="F169" s="54">
        <f t="shared" si="31"/>
        <v>148.81029921425471</v>
      </c>
    </row>
    <row r="170" spans="1:6" ht="12.75" customHeight="1" x14ac:dyDescent="0.2">
      <c r="A170" s="55">
        <v>3221</v>
      </c>
      <c r="B170" s="87" t="s">
        <v>380</v>
      </c>
      <c r="C170" s="52" t="s">
        <v>381</v>
      </c>
      <c r="D170" s="244">
        <v>90138.54</v>
      </c>
      <c r="E170" s="244">
        <v>101808.07</v>
      </c>
      <c r="F170" s="54">
        <f t="shared" si="31"/>
        <v>112.94621590276481</v>
      </c>
    </row>
    <row r="171" spans="1:6" ht="12.75" customHeight="1" x14ac:dyDescent="0.2">
      <c r="A171" s="55">
        <v>3222</v>
      </c>
      <c r="B171" s="87" t="s">
        <v>382</v>
      </c>
      <c r="C171" s="52" t="s">
        <v>383</v>
      </c>
      <c r="D171" s="244">
        <v>0</v>
      </c>
      <c r="E171" s="244">
        <v>63210</v>
      </c>
      <c r="F171" s="54" t="str">
        <f t="shared" si="31"/>
        <v>-</v>
      </c>
    </row>
    <row r="172" spans="1:6" ht="12.75" customHeight="1" x14ac:dyDescent="0.2">
      <c r="A172" s="55">
        <v>3223</v>
      </c>
      <c r="B172" s="87" t="s">
        <v>384</v>
      </c>
      <c r="C172" s="52" t="s">
        <v>385</v>
      </c>
      <c r="D172" s="244">
        <v>487007.09</v>
      </c>
      <c r="E172" s="244">
        <v>668443.21</v>
      </c>
      <c r="F172" s="54">
        <f t="shared" si="31"/>
        <v>137.25533441412526</v>
      </c>
    </row>
    <row r="173" spans="1:6" ht="12.75" customHeight="1" x14ac:dyDescent="0.2">
      <c r="A173" s="55">
        <v>3224</v>
      </c>
      <c r="B173" s="87" t="s">
        <v>386</v>
      </c>
      <c r="C173" s="52" t="s">
        <v>387</v>
      </c>
      <c r="D173" s="244">
        <v>27990.26</v>
      </c>
      <c r="E173" s="244">
        <v>78527.44</v>
      </c>
      <c r="F173" s="54">
        <f t="shared" si="31"/>
        <v>280.552735130006</v>
      </c>
    </row>
    <row r="174" spans="1:6" ht="12.75" customHeight="1" x14ac:dyDescent="0.2">
      <c r="A174" s="55">
        <v>3225</v>
      </c>
      <c r="B174" s="87" t="s">
        <v>388</v>
      </c>
      <c r="C174" s="52" t="s">
        <v>389</v>
      </c>
      <c r="D174" s="244">
        <v>15419.19</v>
      </c>
      <c r="E174" s="244">
        <v>11466.85</v>
      </c>
      <c r="F174" s="54">
        <f t="shared" si="31"/>
        <v>74.367395433871692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134.6</v>
      </c>
      <c r="E176" s="244">
        <v>194.6</v>
      </c>
      <c r="F176" s="54">
        <f t="shared" si="31"/>
        <v>144.57652303120355</v>
      </c>
    </row>
    <row r="177" spans="1:6" ht="12.75" customHeight="1" x14ac:dyDescent="0.2">
      <c r="A177" s="55">
        <v>323</v>
      </c>
      <c r="B177" s="87" t="s">
        <v>394</v>
      </c>
      <c r="C177" s="52" t="s">
        <v>395</v>
      </c>
      <c r="D177" s="53">
        <f t="shared" ref="D177:E177" si="42">SUM(D178:D186)</f>
        <v>888829.94</v>
      </c>
      <c r="E177" s="53">
        <f t="shared" si="42"/>
        <v>652521.15999999992</v>
      </c>
      <c r="F177" s="54">
        <f t="shared" si="31"/>
        <v>73.413499099726536</v>
      </c>
    </row>
    <row r="178" spans="1:6" ht="12.75" customHeight="1" x14ac:dyDescent="0.2">
      <c r="A178" s="55">
        <v>3231</v>
      </c>
      <c r="B178" s="87" t="s">
        <v>396</v>
      </c>
      <c r="C178" s="52" t="s">
        <v>397</v>
      </c>
      <c r="D178" s="244">
        <v>46736.25</v>
      </c>
      <c r="E178" s="314">
        <v>41390.230000000003</v>
      </c>
      <c r="F178" s="54">
        <f t="shared" si="31"/>
        <v>88.561298777715379</v>
      </c>
    </row>
    <row r="179" spans="1:6" ht="12.75" customHeight="1" x14ac:dyDescent="0.2">
      <c r="A179" s="55">
        <v>3232</v>
      </c>
      <c r="B179" s="87" t="s">
        <v>398</v>
      </c>
      <c r="C179" s="52" t="s">
        <v>399</v>
      </c>
      <c r="D179" s="244">
        <v>77179.58</v>
      </c>
      <c r="E179" s="244">
        <v>73166.429999999993</v>
      </c>
      <c r="F179" s="54">
        <f t="shared" si="31"/>
        <v>94.800243795055621</v>
      </c>
    </row>
    <row r="180" spans="1:6" ht="12.75" customHeight="1" x14ac:dyDescent="0.2">
      <c r="A180" s="55">
        <v>3233</v>
      </c>
      <c r="B180" s="87" t="s">
        <v>400</v>
      </c>
      <c r="C180" s="52" t="s">
        <v>401</v>
      </c>
      <c r="D180" s="244">
        <v>76671.25</v>
      </c>
      <c r="E180" s="244">
        <v>4865</v>
      </c>
      <c r="F180" s="54">
        <f t="shared" si="31"/>
        <v>6.3452728369499649</v>
      </c>
    </row>
    <row r="181" spans="1:6" ht="12.75" customHeight="1" x14ac:dyDescent="0.2">
      <c r="A181" s="55">
        <v>3234</v>
      </c>
      <c r="B181" s="87" t="s">
        <v>402</v>
      </c>
      <c r="C181" s="52" t="s">
        <v>403</v>
      </c>
      <c r="D181" s="244">
        <v>27540.81</v>
      </c>
      <c r="E181" s="244">
        <v>19551.77</v>
      </c>
      <c r="F181" s="54">
        <f t="shared" si="31"/>
        <v>70.991993336434192</v>
      </c>
    </row>
    <row r="182" spans="1:6" ht="12.75" customHeight="1" x14ac:dyDescent="0.2">
      <c r="A182" s="55">
        <v>3235</v>
      </c>
      <c r="B182" s="87" t="s">
        <v>404</v>
      </c>
      <c r="C182" s="52" t="s">
        <v>405</v>
      </c>
      <c r="D182" s="244">
        <v>7125</v>
      </c>
      <c r="E182" s="244">
        <v>17313.09</v>
      </c>
      <c r="F182" s="54">
        <f t="shared" si="31"/>
        <v>242.99073684210529</v>
      </c>
    </row>
    <row r="183" spans="1:6" ht="12.75" customHeight="1" x14ac:dyDescent="0.2">
      <c r="A183" s="55">
        <v>3236</v>
      </c>
      <c r="B183" s="87" t="s">
        <v>406</v>
      </c>
      <c r="C183" s="52" t="s">
        <v>407</v>
      </c>
      <c r="D183" s="244">
        <v>1040</v>
      </c>
      <c r="E183" s="244">
        <v>560</v>
      </c>
      <c r="F183" s="54">
        <f t="shared" si="31"/>
        <v>53.846153846153847</v>
      </c>
    </row>
    <row r="184" spans="1:6" ht="12.75" customHeight="1" x14ac:dyDescent="0.2">
      <c r="A184" s="55">
        <v>3237</v>
      </c>
      <c r="B184" s="87" t="s">
        <v>408</v>
      </c>
      <c r="C184" s="52" t="s">
        <v>409</v>
      </c>
      <c r="D184" s="244">
        <v>254035.08</v>
      </c>
      <c r="E184" s="244">
        <v>65758.62</v>
      </c>
      <c r="F184" s="54">
        <f t="shared" si="31"/>
        <v>25.885645399840051</v>
      </c>
    </row>
    <row r="185" spans="1:6" ht="12.75" customHeight="1" x14ac:dyDescent="0.2">
      <c r="A185" s="55">
        <v>3238</v>
      </c>
      <c r="B185" s="87" t="s">
        <v>410</v>
      </c>
      <c r="C185" s="52" t="s">
        <v>411</v>
      </c>
      <c r="D185" s="244">
        <v>60154.69</v>
      </c>
      <c r="E185" s="244">
        <v>51706.05</v>
      </c>
      <c r="F185" s="54">
        <f t="shared" si="31"/>
        <v>85.955143314677542</v>
      </c>
    </row>
    <row r="186" spans="1:6" ht="12.75" customHeight="1" x14ac:dyDescent="0.2">
      <c r="A186" s="55">
        <v>3239</v>
      </c>
      <c r="B186" s="87" t="s">
        <v>412</v>
      </c>
      <c r="C186" s="52" t="s">
        <v>413</v>
      </c>
      <c r="D186" s="244">
        <v>338347.28</v>
      </c>
      <c r="E186" s="244">
        <v>378209.97</v>
      </c>
      <c r="F186" s="54">
        <f t="shared" si="31"/>
        <v>111.78159020518798</v>
      </c>
    </row>
    <row r="187" spans="1:6" ht="12.75" customHeight="1" x14ac:dyDescent="0.2">
      <c r="A187" s="55">
        <v>324</v>
      </c>
      <c r="B187" s="87" t="s">
        <v>414</v>
      </c>
      <c r="C187" s="52" t="s">
        <v>415</v>
      </c>
      <c r="D187" s="244">
        <v>5783</v>
      </c>
      <c r="E187" s="244">
        <v>7045</v>
      </c>
      <c r="F187" s="54">
        <f t="shared" si="31"/>
        <v>121.82258343420369</v>
      </c>
    </row>
    <row r="188" spans="1:6" ht="12.75" customHeight="1" x14ac:dyDescent="0.2">
      <c r="A188" s="55">
        <v>329</v>
      </c>
      <c r="B188" s="87" t="s">
        <v>416</v>
      </c>
      <c r="C188" s="52" t="s">
        <v>417</v>
      </c>
      <c r="D188" s="53">
        <f t="shared" ref="D188:E188" si="43">SUM(D189:D195)</f>
        <v>80674.489999999991</v>
      </c>
      <c r="E188" s="53">
        <f t="shared" si="43"/>
        <v>100780.48999999999</v>
      </c>
      <c r="F188" s="54">
        <f t="shared" si="31"/>
        <v>124.92237632986587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21219.78</v>
      </c>
      <c r="E190" s="244">
        <v>27228.36</v>
      </c>
      <c r="F190" s="54">
        <f t="shared" si="31"/>
        <v>128.31593918504339</v>
      </c>
    </row>
    <row r="191" spans="1:6" ht="12.75" customHeight="1" x14ac:dyDescent="0.2">
      <c r="A191" s="55">
        <v>3293</v>
      </c>
      <c r="B191" s="87" t="s">
        <v>422</v>
      </c>
      <c r="C191" s="52" t="s">
        <v>423</v>
      </c>
      <c r="D191" s="244">
        <v>35215.65</v>
      </c>
      <c r="E191" s="244">
        <v>51677.79</v>
      </c>
      <c r="F191" s="54">
        <f t="shared" si="31"/>
        <v>146.7466595107573</v>
      </c>
    </row>
    <row r="192" spans="1:6" ht="12.75" customHeight="1" x14ac:dyDescent="0.2">
      <c r="A192" s="55">
        <v>3294</v>
      </c>
      <c r="B192" s="87" t="s">
        <v>424</v>
      </c>
      <c r="C192" s="52" t="s">
        <v>425</v>
      </c>
      <c r="D192" s="244">
        <v>1250</v>
      </c>
      <c r="E192" s="244">
        <v>1550</v>
      </c>
      <c r="F192" s="54">
        <f t="shared" si="31"/>
        <v>124</v>
      </c>
    </row>
    <row r="193" spans="1:6" ht="12.75" customHeight="1" x14ac:dyDescent="0.2">
      <c r="A193" s="55">
        <v>3295</v>
      </c>
      <c r="B193" s="87" t="s">
        <v>426</v>
      </c>
      <c r="C193" s="52" t="s">
        <v>427</v>
      </c>
      <c r="D193" s="244">
        <v>1659.39</v>
      </c>
      <c r="E193" s="244">
        <v>2785.03</v>
      </c>
      <c r="F193" s="54">
        <f t="shared" si="31"/>
        <v>167.83456571390693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21329.67</v>
      </c>
      <c r="E195" s="244">
        <v>17539.310000000001</v>
      </c>
      <c r="F195" s="54">
        <f t="shared" si="31"/>
        <v>82.229635995306083</v>
      </c>
    </row>
    <row r="196" spans="1:6" ht="12.75" customHeight="1" x14ac:dyDescent="0.2">
      <c r="A196" s="55">
        <v>34</v>
      </c>
      <c r="B196" s="234" t="s">
        <v>432</v>
      </c>
      <c r="C196" s="52" t="s">
        <v>433</v>
      </c>
      <c r="D196" s="53">
        <f t="shared" ref="D196:E196" si="44">D197+D202+D210</f>
        <v>7689.38</v>
      </c>
      <c r="E196" s="53">
        <f t="shared" si="44"/>
        <v>7918.73</v>
      </c>
      <c r="F196" s="54">
        <f t="shared" si="31"/>
        <v>102.98268520999092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7689.38</v>
      </c>
      <c r="E210" s="53">
        <f t="shared" si="47"/>
        <v>7918.73</v>
      </c>
      <c r="F210" s="54">
        <f t="shared" si="31"/>
        <v>102.98268520999092</v>
      </c>
    </row>
    <row r="211" spans="1:6" ht="12.75" customHeight="1" x14ac:dyDescent="0.2">
      <c r="A211" s="55">
        <v>3431</v>
      </c>
      <c r="B211" s="234" t="s">
        <v>462</v>
      </c>
      <c r="C211" s="52" t="s">
        <v>463</v>
      </c>
      <c r="D211" s="244">
        <v>7689.38</v>
      </c>
      <c r="E211" s="244">
        <v>7917.49</v>
      </c>
      <c r="F211" s="54">
        <f t="shared" si="31"/>
        <v>102.96655907238295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1.24</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7000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7000</v>
      </c>
      <c r="E264" s="53">
        <f t="shared" si="70"/>
        <v>0</v>
      </c>
      <c r="F264" s="54">
        <f t="shared" si="69"/>
        <v>0</v>
      </c>
    </row>
    <row r="265" spans="1:6" ht="12.75" customHeight="1" x14ac:dyDescent="0.2">
      <c r="A265" s="55">
        <v>3811</v>
      </c>
      <c r="B265" s="87" t="s">
        <v>566</v>
      </c>
      <c r="C265" s="52" t="s">
        <v>567</v>
      </c>
      <c r="D265" s="244">
        <v>7000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3945781.4799999995</v>
      </c>
      <c r="E289" s="53">
        <f t="shared" si="79"/>
        <v>4217656.6700000009</v>
      </c>
      <c r="F289" s="54">
        <f t="shared" si="76"/>
        <v>106.89027487654997</v>
      </c>
    </row>
    <row r="290" spans="1:6" ht="12.75" customHeight="1" x14ac:dyDescent="0.2">
      <c r="A290" s="55" t="s">
        <v>605</v>
      </c>
      <c r="B290" s="87" t="s">
        <v>616</v>
      </c>
      <c r="C290" s="52" t="s">
        <v>617</v>
      </c>
      <c r="D290" s="53">
        <f>IF(D6&gt;=D289,D6-D289,0)</f>
        <v>471683.83000000007</v>
      </c>
      <c r="E290" s="53">
        <f>IF(E6&gt;=E289,E6-E289,0)</f>
        <v>991285.20999999903</v>
      </c>
      <c r="F290" s="54">
        <f t="shared" si="76"/>
        <v>210.15882821338158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2318170</v>
      </c>
      <c r="E292" s="244">
        <v>2789854.14</v>
      </c>
      <c r="F292" s="54">
        <f t="shared" si="76"/>
        <v>120.34726271153539</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13250</v>
      </c>
      <c r="E294" s="244">
        <v>3930</v>
      </c>
      <c r="F294" s="54">
        <f t="shared" si="76"/>
        <v>29.660377358490564</v>
      </c>
    </row>
    <row r="295" spans="1:6" ht="24" x14ac:dyDescent="0.2">
      <c r="A295" s="55">
        <v>9661</v>
      </c>
      <c r="B295" s="87" t="s">
        <v>626</v>
      </c>
      <c r="C295" s="52" t="s">
        <v>627</v>
      </c>
      <c r="D295" s="244">
        <v>10657</v>
      </c>
      <c r="E295" s="244">
        <v>3500</v>
      </c>
      <c r="F295" s="54">
        <f t="shared" si="76"/>
        <v>32.842263301116638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156139.87</v>
      </c>
      <c r="E350" s="53">
        <f t="shared" si="95"/>
        <v>337432.9</v>
      </c>
      <c r="F350" s="54">
        <f t="shared" si="81"/>
        <v>216.1093768042717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78539.87</v>
      </c>
      <c r="E363" s="53">
        <f t="shared" si="99"/>
        <v>86903.9</v>
      </c>
      <c r="F363" s="54">
        <f t="shared" si="81"/>
        <v>110.64940647342554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70464.89</v>
      </c>
      <c r="E369" s="53">
        <f t="shared" si="101"/>
        <v>55653.9</v>
      </c>
      <c r="F369" s="54">
        <f t="shared" si="81"/>
        <v>78.981035803788245</v>
      </c>
    </row>
    <row r="370" spans="1:6" ht="12.75" customHeight="1" x14ac:dyDescent="0.2">
      <c r="A370" s="55">
        <v>4221</v>
      </c>
      <c r="B370" s="87" t="s">
        <v>671</v>
      </c>
      <c r="C370" s="52" t="s">
        <v>763</v>
      </c>
      <c r="D370" s="244">
        <v>64346.73</v>
      </c>
      <c r="E370" s="244">
        <v>36904.69</v>
      </c>
      <c r="F370" s="54">
        <f t="shared" si="81"/>
        <v>57.352860044325482</v>
      </c>
    </row>
    <row r="371" spans="1:6" ht="12.75" customHeight="1" x14ac:dyDescent="0.2">
      <c r="A371" s="55">
        <v>4222</v>
      </c>
      <c r="B371" s="87" t="s">
        <v>764</v>
      </c>
      <c r="C371" s="52" t="s">
        <v>765</v>
      </c>
      <c r="D371" s="244"/>
      <c r="E371" s="244">
        <v>3773.25</v>
      </c>
      <c r="F371" s="54" t="str">
        <f t="shared" si="81"/>
        <v>-</v>
      </c>
    </row>
    <row r="372" spans="1:6" ht="12.75" customHeight="1" x14ac:dyDescent="0.2">
      <c r="A372" s="55">
        <v>4223</v>
      </c>
      <c r="B372" s="87" t="s">
        <v>675</v>
      </c>
      <c r="C372" s="52" t="s">
        <v>766</v>
      </c>
      <c r="D372" s="244"/>
      <c r="E372" s="244">
        <v>12465.88</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6118.16</v>
      </c>
      <c r="E376" s="244">
        <v>2510.08</v>
      </c>
      <c r="F376" s="54">
        <f t="shared" si="81"/>
        <v>41.026713913987209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4495</v>
      </c>
      <c r="E383" s="53">
        <f t="shared" si="103"/>
        <v>31250</v>
      </c>
      <c r="F383" s="54">
        <f t="shared" si="81"/>
        <v>695.21690767519465</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v>1125</v>
      </c>
      <c r="E385" s="244"/>
      <c r="F385" s="54">
        <f t="shared" si="81"/>
        <v>0</v>
      </c>
    </row>
    <row r="386" spans="1:6" ht="12.75" customHeight="1" x14ac:dyDescent="0.2">
      <c r="A386" s="55">
        <v>4243</v>
      </c>
      <c r="B386" s="87" t="s">
        <v>703</v>
      </c>
      <c r="C386" s="52" t="s">
        <v>783</v>
      </c>
      <c r="D386" s="244">
        <v>2650</v>
      </c>
      <c r="E386" s="244">
        <v>120</v>
      </c>
      <c r="F386" s="54">
        <f t="shared" si="81"/>
        <v>4.5283018867924527</v>
      </c>
    </row>
    <row r="387" spans="1:6" ht="12.75" customHeight="1" x14ac:dyDescent="0.2">
      <c r="A387" s="55">
        <v>4244</v>
      </c>
      <c r="B387" s="87" t="s">
        <v>705</v>
      </c>
      <c r="C387" s="52" t="s">
        <v>784</v>
      </c>
      <c r="D387" s="244">
        <v>720</v>
      </c>
      <c r="E387" s="244">
        <v>31130</v>
      </c>
      <c r="F387" s="54">
        <f t="shared" si="81"/>
        <v>4323.6111111111113</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3579.98</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3579.98</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3779</v>
      </c>
      <c r="F396" s="54" t="str">
        <f t="shared" si="81"/>
        <v>-</v>
      </c>
    </row>
    <row r="397" spans="1:6" ht="12.75" customHeight="1" x14ac:dyDescent="0.2">
      <c r="A397" s="55">
        <v>431</v>
      </c>
      <c r="B397" s="87" t="s">
        <v>798</v>
      </c>
      <c r="C397" s="52" t="s">
        <v>799</v>
      </c>
      <c r="D397" s="53">
        <f t="shared" ref="D397:E397" si="107">SUM(D398:D399)</f>
        <v>0</v>
      </c>
      <c r="E397" s="53">
        <f t="shared" si="107"/>
        <v>3779</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v>3779</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77600</v>
      </c>
      <c r="E402" s="53">
        <f t="shared" si="109"/>
        <v>246750</v>
      </c>
      <c r="F402" s="54">
        <f t="shared" si="81"/>
        <v>317.97680412371136</v>
      </c>
    </row>
    <row r="403" spans="1:6" ht="12.75" customHeight="1" x14ac:dyDescent="0.2">
      <c r="A403" s="55">
        <v>451</v>
      </c>
      <c r="B403" s="87" t="s">
        <v>808</v>
      </c>
      <c r="C403" s="52" t="s">
        <v>809</v>
      </c>
      <c r="D403" s="244"/>
      <c r="E403" s="244">
        <v>193600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v>77600</v>
      </c>
      <c r="E406" s="244">
        <v>53150</v>
      </c>
      <c r="F406" s="54">
        <f t="shared" si="81"/>
        <v>68.492268041237111</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156139.87</v>
      </c>
      <c r="E408" s="53">
        <f t="shared" si="111"/>
        <v>337432.9</v>
      </c>
      <c r="F408" s="54">
        <f t="shared" si="81"/>
        <v>216.1093768042717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2311949.3199999998</v>
      </c>
      <c r="E410" s="244">
        <v>2468089.5</v>
      </c>
      <c r="F410" s="54">
        <f t="shared" si="81"/>
        <v>106.75361603514735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4417465.3099999996</v>
      </c>
      <c r="E412" s="53">
        <f>E6+E298</f>
        <v>5208941.88</v>
      </c>
      <c r="F412" s="54">
        <f t="shared" si="81"/>
        <v>117.91698438940317</v>
      </c>
    </row>
    <row r="413" spans="1:6" ht="12.75" customHeight="1" x14ac:dyDescent="0.2">
      <c r="A413" s="55" t="s">
        <v>605</v>
      </c>
      <c r="B413" s="87" t="s">
        <v>828</v>
      </c>
      <c r="C413" s="52" t="s">
        <v>829</v>
      </c>
      <c r="D413" s="53">
        <f t="shared" ref="D413:E413" si="112">D289+D350</f>
        <v>4101921.3499999996</v>
      </c>
      <c r="E413" s="53">
        <f t="shared" si="112"/>
        <v>4555089.5700000012</v>
      </c>
      <c r="F413" s="54">
        <f t="shared" si="81"/>
        <v>111.04770621699028</v>
      </c>
    </row>
    <row r="414" spans="1:6" ht="12.75" customHeight="1" x14ac:dyDescent="0.2">
      <c r="A414" s="55" t="s">
        <v>605</v>
      </c>
      <c r="B414" s="87" t="s">
        <v>830</v>
      </c>
      <c r="C414" s="52" t="s">
        <v>831</v>
      </c>
      <c r="D414" s="53">
        <f t="shared" ref="D414:E414" si="113">IF(D412&gt;=D413,D412-D413,0)</f>
        <v>315543.95999999996</v>
      </c>
      <c r="E414" s="53">
        <f t="shared" si="113"/>
        <v>653852.30999999866</v>
      </c>
      <c r="F414" s="54">
        <f t="shared" si="81"/>
        <v>207.21433235483221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6220.6800000001676</v>
      </c>
      <c r="E416" s="53">
        <f t="shared" si="115"/>
        <v>321764.64000000013</v>
      </c>
      <c r="F416" s="54">
        <f t="shared" si="81"/>
        <v>5172.4994695112346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13250</v>
      </c>
      <c r="E418" s="64">
        <f t="shared" si="117"/>
        <v>3930</v>
      </c>
      <c r="F418" s="59">
        <f t="shared" si="81"/>
        <v>29.660377358490564</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4417465.3099999996</v>
      </c>
      <c r="E639" s="53">
        <f t="shared" si="180"/>
        <v>5208941.88</v>
      </c>
      <c r="F639" s="54">
        <f t="shared" si="119"/>
        <v>117.91698438940317</v>
      </c>
    </row>
    <row r="640" spans="1:6" ht="12.75" customHeight="1" x14ac:dyDescent="0.2">
      <c r="A640" s="55" t="s">
        <v>605</v>
      </c>
      <c r="B640" s="87" t="s">
        <v>1274</v>
      </c>
      <c r="C640" s="52" t="s">
        <v>1275</v>
      </c>
      <c r="D640" s="53">
        <f t="shared" ref="D640:E640" si="181">D413+D528</f>
        <v>4101921.3499999996</v>
      </c>
      <c r="E640" s="53">
        <f t="shared" si="181"/>
        <v>4555089.5700000012</v>
      </c>
      <c r="F640" s="54">
        <f t="shared" si="119"/>
        <v>111.04770621699028</v>
      </c>
    </row>
    <row r="641" spans="1:6" ht="12.75" customHeight="1" x14ac:dyDescent="0.2">
      <c r="A641" s="55" t="s">
        <v>605</v>
      </c>
      <c r="B641" s="87" t="s">
        <v>1276</v>
      </c>
      <c r="C641" s="52" t="s">
        <v>1277</v>
      </c>
      <c r="D641" s="53">
        <f t="shared" ref="D641:E641" si="182">IF(D639&gt;=D640,D639-D640,0)</f>
        <v>315543.95999999996</v>
      </c>
      <c r="E641" s="53">
        <f t="shared" si="182"/>
        <v>653852.30999999866</v>
      </c>
      <c r="F641" s="54">
        <f t="shared" si="119"/>
        <v>207.21433235483221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6220.6800000001676</v>
      </c>
      <c r="E643" s="53">
        <f t="shared" si="184"/>
        <v>321764.64000000013</v>
      </c>
      <c r="F643" s="54">
        <f t="shared" si="119"/>
        <v>5172.4994695112346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321764.64000000013</v>
      </c>
      <c r="E645" s="53">
        <f t="shared" si="186"/>
        <v>975616.94999999879</v>
      </c>
      <c r="F645" s="54">
        <f t="shared" si="119"/>
        <v>303.20825495306087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812485.07</v>
      </c>
      <c r="E649" s="244">
        <v>611066.56000000006</v>
      </c>
      <c r="F649" s="54">
        <f t="shared" ref="F649:F724" si="188">IF(D649&lt;&gt;0,IF(E649/D649&gt;=100,"&gt;&gt;100",E649/D649*100),"-")</f>
        <v>75.209574004849117</v>
      </c>
    </row>
    <row r="650" spans="1:6" ht="12.75" customHeight="1" x14ac:dyDescent="0.2">
      <c r="A650" s="55" t="s">
        <v>1293</v>
      </c>
      <c r="B650" s="87" t="s">
        <v>1294</v>
      </c>
      <c r="C650" s="52" t="s">
        <v>1293</v>
      </c>
      <c r="D650" s="244">
        <v>4416095.97</v>
      </c>
      <c r="E650" s="244">
        <v>5383724.1699999999</v>
      </c>
      <c r="F650" s="54">
        <f t="shared" si="188"/>
        <v>121.91139428521069</v>
      </c>
    </row>
    <row r="651" spans="1:6" ht="12.75" customHeight="1" x14ac:dyDescent="0.2">
      <c r="A651" s="55" t="s">
        <v>1295</v>
      </c>
      <c r="B651" s="87" t="s">
        <v>1296</v>
      </c>
      <c r="C651" s="52" t="s">
        <v>1295</v>
      </c>
      <c r="D651" s="244">
        <v>4617514.4800000004</v>
      </c>
      <c r="E651" s="244">
        <v>4630041.07</v>
      </c>
      <c r="F651" s="54">
        <f t="shared" si="188"/>
        <v>100.27128426027154</v>
      </c>
    </row>
    <row r="652" spans="1:6" ht="24" x14ac:dyDescent="0.2">
      <c r="A652" s="55">
        <v>11</v>
      </c>
      <c r="B652" s="87" t="s">
        <v>1297</v>
      </c>
      <c r="C652" s="52" t="s">
        <v>1298</v>
      </c>
      <c r="D652" s="53">
        <f t="shared" ref="D652:E652" si="189">+D649+D650-D651</f>
        <v>611066.55999999959</v>
      </c>
      <c r="E652" s="53">
        <f t="shared" si="189"/>
        <v>1364749.6600000001</v>
      </c>
      <c r="F652" s="54">
        <f t="shared" si="188"/>
        <v>223.33895345214128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20</v>
      </c>
      <c r="E654" s="266">
        <v>22</v>
      </c>
      <c r="F654" s="54">
        <f t="shared" si="188"/>
        <v>110.00000000000001</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20</v>
      </c>
      <c r="E656" s="266">
        <v>22</v>
      </c>
      <c r="F656" s="54">
        <f t="shared" si="188"/>
        <v>110.00000000000001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72000</v>
      </c>
      <c r="E661" s="244">
        <v>445000</v>
      </c>
      <c r="F661" s="54">
        <f t="shared" si="188"/>
        <v>618.05555555555554</v>
      </c>
    </row>
    <row r="662" spans="1:6" ht="12.75" customHeight="1" x14ac:dyDescent="0.2">
      <c r="A662" s="55">
        <v>63312</v>
      </c>
      <c r="B662" s="87" t="s">
        <v>1318</v>
      </c>
      <c r="C662" s="52" t="s">
        <v>1319</v>
      </c>
      <c r="D662" s="244">
        <v>10000</v>
      </c>
      <c r="E662" s="244">
        <v>10000</v>
      </c>
      <c r="F662" s="54">
        <f t="shared" si="188"/>
        <v>100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725007.53</v>
      </c>
      <c r="E694" s="244">
        <v>153216.69</v>
      </c>
      <c r="F694" s="54">
        <f t="shared" si="188"/>
        <v>21.133117058797996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180905</v>
      </c>
      <c r="E710" s="244">
        <v>627415</v>
      </c>
      <c r="F710" s="54">
        <f t="shared" si="188"/>
        <v>346.82015422459301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8000</v>
      </c>
      <c r="F716" s="54" t="str">
        <f t="shared" si="188"/>
        <v>-</v>
      </c>
    </row>
    <row r="717" spans="1:6" ht="12.75" customHeight="1" x14ac:dyDescent="0.2">
      <c r="A717" s="55">
        <v>31215</v>
      </c>
      <c r="B717" s="87" t="s">
        <v>1410</v>
      </c>
      <c r="C717" s="52" t="s">
        <v>1411</v>
      </c>
      <c r="D717" s="244">
        <v>7500</v>
      </c>
      <c r="E717" s="244"/>
      <c r="F717" s="54">
        <f t="shared" si="188"/>
        <v>0</v>
      </c>
    </row>
    <row r="718" spans="1:6" ht="12.75" customHeight="1" x14ac:dyDescent="0.2">
      <c r="A718" s="55">
        <v>32121</v>
      </c>
      <c r="B718" s="87" t="s">
        <v>1412</v>
      </c>
      <c r="C718" s="52" t="s">
        <v>1413</v>
      </c>
      <c r="D718" s="244">
        <v>34396.51</v>
      </c>
      <c r="E718" s="244">
        <v>54198.76</v>
      </c>
      <c r="F718" s="54">
        <f t="shared" si="188"/>
        <v>157.57052096273719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v>29704.25</v>
      </c>
      <c r="E721" s="244">
        <v>21018.62</v>
      </c>
      <c r="F721" s="54">
        <f t="shared" si="188"/>
        <v>70.759638772229565</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v>12390</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v>5881.92</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A246" sqref="A246:XFD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80775108.939999998</v>
      </c>
      <c r="E6" s="231">
        <f t="shared" si="0"/>
        <v>81585412.769999981</v>
      </c>
      <c r="F6" s="232">
        <f t="shared" ref="F6:F260" si="1">IF(D6&gt;0,IF(E6/D6&gt;=100,"&gt;&gt;100",E6/D6*100),"-")</f>
        <v>101.00316030598222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80150100.549999997</v>
      </c>
      <c r="E7" s="106">
        <f t="shared" si="2"/>
        <v>80215959.059999987</v>
      </c>
      <c r="F7" s="95">
        <f t="shared" si="1"/>
        <v>100.08216896740998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80149618.75</v>
      </c>
      <c r="E12" s="106">
        <f t="shared" si="3"/>
        <v>80212327.25999999</v>
      </c>
      <c r="F12" s="95">
        <f t="shared" si="1"/>
        <v>100.07823931164988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77814432.390000001</v>
      </c>
      <c r="E13" s="106">
        <f t="shared" si="4"/>
        <v>78008032.390000001</v>
      </c>
      <c r="F13" s="95">
        <f t="shared" si="1"/>
        <v>100.24879703424385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77814432.390000001</v>
      </c>
      <c r="E15" s="249">
        <v>78008032.390000001</v>
      </c>
      <c r="F15" s="95">
        <f t="shared" si="1"/>
        <v>100.24879703424385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460630.3599999994</v>
      </c>
      <c r="E19" s="106">
        <f t="shared" si="5"/>
        <v>250316.62999999896</v>
      </c>
      <c r="F19" s="95">
        <f t="shared" si="1"/>
        <v>54.342190992360827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597883.75</v>
      </c>
      <c r="E20" s="249">
        <v>634788.43999999994</v>
      </c>
      <c r="F20" s="95">
        <f t="shared" si="1"/>
        <v>106.17255277468236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1147989.05</v>
      </c>
      <c r="E21" s="249">
        <v>1151762.3</v>
      </c>
      <c r="F21" s="95">
        <f t="shared" si="1"/>
        <v>100.32868344867924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107341.46</v>
      </c>
      <c r="E22" s="249">
        <v>119807.34</v>
      </c>
      <c r="F22" s="95">
        <f t="shared" si="1"/>
        <v>111.61329462073648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530.9</v>
      </c>
      <c r="E23" s="249">
        <v>530.9</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10443.200000000001</v>
      </c>
      <c r="E24" s="249">
        <v>10443.200000000001</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8956652.1099999994</v>
      </c>
      <c r="E26" s="249">
        <v>8959162.1899999995</v>
      </c>
      <c r="F26" s="95">
        <f t="shared" si="1"/>
        <v>100.028024757121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10360210.109999999</v>
      </c>
      <c r="E28" s="249">
        <v>10626177.74</v>
      </c>
      <c r="F28" s="95">
        <f t="shared" si="1"/>
        <v>102.5672030506725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9.9999999976716936E-2</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249867.05</v>
      </c>
      <c r="E30" s="249">
        <v>249867.05</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249866.95</v>
      </c>
      <c r="E34" s="249">
        <v>249867.05</v>
      </c>
      <c r="F34" s="95">
        <f t="shared" si="1"/>
        <v>100.00004002129931</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1837840.39</v>
      </c>
      <c r="E35" s="106">
        <f t="shared" si="7"/>
        <v>1922869.39</v>
      </c>
      <c r="F35" s="95">
        <f t="shared" si="1"/>
        <v>104.62657151636547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119546.48</v>
      </c>
      <c r="E36" s="249">
        <v>120175.48</v>
      </c>
      <c r="F36" s="95">
        <f t="shared" si="1"/>
        <v>100.52615518248635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310275</v>
      </c>
      <c r="E37" s="249">
        <v>310275</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1074308.1599999999</v>
      </c>
      <c r="E38" s="249">
        <v>1128078.1599999999</v>
      </c>
      <c r="F38" s="95">
        <f t="shared" si="1"/>
        <v>105.00508159595474</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333710.75</v>
      </c>
      <c r="E39" s="249">
        <v>364340.75</v>
      </c>
      <c r="F39" s="95">
        <f t="shared" si="1"/>
        <v>109.17860752163362</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36715.509999999995</v>
      </c>
      <c r="E45" s="106">
        <f t="shared" si="9"/>
        <v>31108.85</v>
      </c>
      <c r="F45" s="95">
        <f t="shared" si="1"/>
        <v>84.729450850607833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67895.039999999994</v>
      </c>
      <c r="E47" s="249">
        <v>67895.039999999994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21235.02</v>
      </c>
      <c r="E48" s="249">
        <v>21235.02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4400</v>
      </c>
      <c r="E49" s="249">
        <v>4400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56814.55</v>
      </c>
      <c r="E50" s="249">
        <v>62421.21</v>
      </c>
      <c r="F50" s="95">
        <f t="shared" si="1"/>
        <v>109.86835238508445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481.8</v>
      </c>
      <c r="E51" s="249">
        <v>3631.8</v>
      </c>
      <c r="F51" s="95">
        <f t="shared" si="1"/>
        <v>753.79825653798264</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249078.31</v>
      </c>
      <c r="E54" s="249">
        <v>260535.16</v>
      </c>
      <c r="F54" s="95">
        <f t="shared" si="1"/>
        <v>104.59969798253408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249078.31</v>
      </c>
      <c r="E55" s="249">
        <v>260535.16</v>
      </c>
      <c r="F55" s="95">
        <f t="shared" si="1"/>
        <v>104.59969798253408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625008.39</v>
      </c>
      <c r="E68" s="106">
        <f t="shared" si="13"/>
        <v>1369453.71</v>
      </c>
      <c r="F68" s="95">
        <f t="shared" si="1"/>
        <v>219.10965227202789</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611066.56000000006</v>
      </c>
      <c r="E69" s="106">
        <f t="shared" si="14"/>
        <v>1364749.66</v>
      </c>
      <c r="F69" s="95">
        <f t="shared" si="1"/>
        <v>223.33895345214108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609566.56000000006</v>
      </c>
      <c r="E70" s="106">
        <f t="shared" si="15"/>
        <v>1364749.66</v>
      </c>
      <c r="F70" s="95">
        <f t="shared" si="1"/>
        <v>223.8885381114082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609566.56000000006</v>
      </c>
      <c r="E72" s="249">
        <v>1364749.66</v>
      </c>
      <c r="F72" s="95">
        <f t="shared" si="1"/>
        <v>223.8885381114082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1500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691.83</v>
      </c>
      <c r="E78" s="106">
        <f>E79+SUM(E82:E84)-E85+E86</f>
        <v>774.05</v>
      </c>
      <c r="F78" s="95">
        <f t="shared" si="1"/>
        <v>111.88442247372907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691.83</v>
      </c>
      <c r="E86" s="249">
        <v>774.05</v>
      </c>
      <c r="F86" s="95">
        <f t="shared" si="1"/>
        <v>111.88442247372907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13250</v>
      </c>
      <c r="E146" s="106">
        <f t="shared" si="26"/>
        <v>3930</v>
      </c>
      <c r="F146" s="95">
        <f t="shared" si="1"/>
        <v>29.660377358490564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2750</v>
      </c>
      <c r="E159" s="249">
        <v>430</v>
      </c>
      <c r="F159" s="95">
        <f t="shared" si="1"/>
        <v>15.636363636363637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10500</v>
      </c>
      <c r="E160" s="249">
        <v>3500</v>
      </c>
      <c r="F160" s="95">
        <f t="shared" si="1"/>
        <v>33.333333333333329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80775108.939999998</v>
      </c>
      <c r="E175" s="106">
        <f t="shared" si="30"/>
        <v>81585412.770000011</v>
      </c>
      <c r="F175" s="95">
        <f t="shared" si="1"/>
        <v>101.00316030598226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289993.75</v>
      </c>
      <c r="E176" s="106">
        <f t="shared" si="31"/>
        <v>389906.75999999995</v>
      </c>
      <c r="F176" s="95">
        <f t="shared" si="1"/>
        <v>134.45350460139224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289993.75</v>
      </c>
      <c r="E177" s="106">
        <f t="shared" si="32"/>
        <v>389906.75999999995</v>
      </c>
      <c r="F177" s="95">
        <f t="shared" si="1"/>
        <v>134.45350460139224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178101.31</v>
      </c>
      <c r="E178" s="249">
        <v>206218.8</v>
      </c>
      <c r="F178" s="95">
        <f t="shared" si="1"/>
        <v>115.78735720697392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106842.01</v>
      </c>
      <c r="E179" s="249">
        <v>149216.28</v>
      </c>
      <c r="F179" s="95">
        <f t="shared" si="1"/>
        <v>139.66068216050971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5050.43</v>
      </c>
      <c r="E188" s="249">
        <v>34471.68</v>
      </c>
      <c r="F188" s="95">
        <f t="shared" si="1"/>
        <v>682.54940668418328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80485115.189999998</v>
      </c>
      <c r="E237" s="106">
        <f t="shared" si="41"/>
        <v>81195506.010000005</v>
      </c>
      <c r="F237" s="95">
        <f t="shared" si="1"/>
        <v>100.88263627171683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80150100.549999997</v>
      </c>
      <c r="E238" s="106">
        <f t="shared" si="42"/>
        <v>80215959.060000002</v>
      </c>
      <c r="F238" s="95">
        <f t="shared" si="1"/>
        <v>100.08216896741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80150100.549999997</v>
      </c>
      <c r="E239" s="106">
        <f t="shared" si="43"/>
        <v>80215959.060000002</v>
      </c>
      <c r="F239" s="95">
        <f t="shared" si="1"/>
        <v>100.08216896741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74442124.170000002</v>
      </c>
      <c r="E240" s="249">
        <v>74630705.810000002</v>
      </c>
      <c r="F240" s="95">
        <f t="shared" si="1"/>
        <v>100.25332651654236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5707976.3799999999</v>
      </c>
      <c r="E241" s="249">
        <v>5585253.25</v>
      </c>
      <c r="F241" s="95">
        <f t="shared" si="1"/>
        <v>97.849971306293313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321764.64</v>
      </c>
      <c r="E245" s="106">
        <f t="shared" si="45"/>
        <v>975616.95</v>
      </c>
      <c r="F245" s="95">
        <f t="shared" si="1"/>
        <v>303.20825495306127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321764.64</v>
      </c>
      <c r="E246" s="106">
        <f t="shared" si="46"/>
        <v>975616.95</v>
      </c>
      <c r="F246" s="95">
        <f t="shared" si="1"/>
        <v>303.20825495306127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321764.64</v>
      </c>
      <c r="E247" s="249">
        <v>975616.95</v>
      </c>
      <c r="F247" s="95">
        <f t="shared" si="1"/>
        <v>303.20825495306127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13250</v>
      </c>
      <c r="E255" s="249">
        <v>3930</v>
      </c>
      <c r="F255" s="95">
        <f t="shared" si="1"/>
        <v>29.660377358490564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13250</v>
      </c>
      <c r="E264" s="249">
        <v>3930</v>
      </c>
      <c r="F264" s="95">
        <f t="shared" si="50"/>
        <v>29.660377358490564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691.83</v>
      </c>
      <c r="E268" s="249">
        <v>774.05</v>
      </c>
      <c r="F268" s="95">
        <f t="shared" si="50"/>
        <v>111.88442247372907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289993.75</v>
      </c>
      <c r="E287" s="249">
        <v>389906.76</v>
      </c>
      <c r="F287" s="95">
        <f t="shared" si="50"/>
        <v>134.45350460139227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4101921.35</v>
      </c>
      <c r="E107" s="83">
        <f t="shared" si="21"/>
        <v>4555089.57</v>
      </c>
      <c r="F107" s="65">
        <f t="shared" si="1"/>
        <v>111.04770621699025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v>4101921.35</v>
      </c>
      <c r="E109" s="251">
        <v>4555089.57</v>
      </c>
      <c r="F109" s="65">
        <f t="shared" si="1"/>
        <v>111.04770621699025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4101921.35</v>
      </c>
      <c r="E141" s="108">
        <f t="shared" si="28"/>
        <v>4555089.57</v>
      </c>
      <c r="F141" s="84">
        <f t="shared" si="1"/>
        <v>111.04770621699025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8" sqref="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87" sqref="D8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289993.75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4723185.3500000006</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4385752.45</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2462076.98</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1751632.58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7000</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165042.89000000001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337432.9</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4623272.3400000008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4285839.4400000004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2433959.4900000002</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1709258.31</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7000</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135621.64000000001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337432.9</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389906.75999999978</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183687.96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183687.96</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149216.28</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149216.28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34471.68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34471.68</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206218.8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206218.8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37445</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3227</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3297</v>
      </c>
      <c r="B1" s="380"/>
      <c r="C1" s="380"/>
    </row>
    <row r="2" spans="1:17" ht="33" customHeight="1" x14ac:dyDescent="0.2">
      <c r="A2" s="381" t="s">
        <v>3298</v>
      </c>
      <c r="B2" s="382"/>
      <c r="C2" s="379"/>
      <c r="D2" s="4"/>
      <c r="E2" s="4"/>
      <c r="F2" s="4"/>
      <c r="G2" s="4"/>
      <c r="H2" s="4"/>
      <c r="I2" s="4"/>
      <c r="J2" s="4"/>
      <c r="K2" s="4"/>
      <c r="L2" s="4"/>
      <c r="M2" s="4"/>
      <c r="N2" s="4"/>
      <c r="O2" s="4"/>
      <c r="P2" s="4"/>
      <c r="Q2" s="4"/>
    </row>
    <row r="3" spans="1:17" ht="18.75" customHeight="1" x14ac:dyDescent="0.2">
      <c r="A3" s="42" t="s">
        <v>3299</v>
      </c>
      <c r="B3" s="383" t="s">
        <v>3300</v>
      </c>
      <c r="C3" s="379"/>
      <c r="D3" s="4"/>
      <c r="E3" s="4"/>
      <c r="F3" s="4"/>
      <c r="G3" s="4"/>
      <c r="H3" s="4"/>
      <c r="I3" s="4"/>
      <c r="J3" s="4"/>
      <c r="K3" s="4"/>
      <c r="L3" s="4"/>
      <c r="M3" s="4"/>
      <c r="N3" s="4"/>
      <c r="O3" s="4"/>
      <c r="P3" s="4"/>
      <c r="Q3" s="4"/>
    </row>
    <row r="4" spans="1:17" ht="37.5" hidden="1" customHeight="1" x14ac:dyDescent="0.2">
      <c r="A4" s="43" t="s">
        <v>3301</v>
      </c>
      <c r="B4" s="378" t="s">
        <v>3302</v>
      </c>
      <c r="C4" s="379"/>
      <c r="D4" s="4"/>
      <c r="E4" s="4"/>
      <c r="F4" s="4"/>
      <c r="G4" s="4"/>
      <c r="H4" s="4"/>
      <c r="I4" s="4"/>
      <c r="J4" s="4"/>
      <c r="K4" s="4"/>
      <c r="L4" s="4"/>
      <c r="M4" s="4"/>
      <c r="N4" s="4"/>
      <c r="O4" s="4"/>
      <c r="P4" s="4"/>
      <c r="Q4" s="4"/>
    </row>
    <row r="5" spans="1:17" ht="48" hidden="1" customHeight="1" x14ac:dyDescent="0.2">
      <c r="A5" s="43" t="s">
        <v>3301</v>
      </c>
      <c r="B5" s="378" t="s">
        <v>3303</v>
      </c>
      <c r="C5" s="379"/>
      <c r="D5" s="4"/>
      <c r="E5" s="4"/>
      <c r="F5" s="4"/>
      <c r="G5" s="4"/>
      <c r="H5" s="4"/>
      <c r="I5" s="4"/>
      <c r="J5" s="4"/>
      <c r="K5" s="4"/>
      <c r="L5" s="4"/>
      <c r="M5" s="4"/>
      <c r="N5" s="4"/>
      <c r="O5" s="4"/>
      <c r="P5" s="4"/>
      <c r="Q5" s="4"/>
    </row>
    <row r="6" spans="1:17" ht="59.25" hidden="1" customHeight="1" x14ac:dyDescent="0.2">
      <c r="A6" s="43" t="s">
        <v>3301</v>
      </c>
      <c r="B6" s="378" t="s">
        <v>3304</v>
      </c>
      <c r="C6" s="379"/>
      <c r="D6" s="4"/>
      <c r="E6" s="4"/>
      <c r="F6" s="4"/>
      <c r="G6" s="4"/>
      <c r="H6" s="4"/>
      <c r="I6" s="4"/>
      <c r="J6" s="4"/>
      <c r="K6" s="4"/>
      <c r="L6" s="4"/>
      <c r="M6" s="4"/>
      <c r="N6" s="4"/>
      <c r="O6" s="4"/>
      <c r="P6" s="4"/>
      <c r="Q6" s="4"/>
    </row>
    <row r="7" spans="1:17" ht="48" hidden="1" customHeight="1" x14ac:dyDescent="0.2">
      <c r="A7" s="43" t="s">
        <v>3305</v>
      </c>
      <c r="B7" s="378" t="s">
        <v>3306</v>
      </c>
      <c r="C7" s="379"/>
      <c r="D7" s="4"/>
      <c r="E7" s="4"/>
      <c r="F7" s="4"/>
      <c r="G7" s="4"/>
      <c r="H7" s="4"/>
      <c r="I7" s="4"/>
      <c r="J7" s="4"/>
      <c r="K7" s="4"/>
      <c r="L7" s="4"/>
      <c r="M7" s="4"/>
      <c r="N7" s="4"/>
      <c r="O7" s="4"/>
      <c r="P7" s="4"/>
      <c r="Q7" s="4"/>
    </row>
    <row r="8" spans="1:17" ht="41.25" hidden="1" customHeight="1" x14ac:dyDescent="0.2">
      <c r="A8" s="43" t="s">
        <v>3307</v>
      </c>
      <c r="B8" s="378" t="s">
        <v>3308</v>
      </c>
      <c r="C8" s="379"/>
      <c r="D8" s="4"/>
      <c r="E8" s="4"/>
      <c r="F8" s="4"/>
      <c r="G8" s="4"/>
      <c r="H8" s="4"/>
      <c r="I8" s="4"/>
      <c r="J8" s="4"/>
      <c r="K8" s="4"/>
      <c r="L8" s="4"/>
      <c r="M8" s="4"/>
      <c r="N8" s="4"/>
      <c r="O8" s="4"/>
      <c r="P8" s="4"/>
      <c r="Q8" s="4"/>
    </row>
    <row r="9" spans="1:17" ht="59.25" hidden="1" customHeight="1" x14ac:dyDescent="0.2">
      <c r="A9" s="43" t="s">
        <v>3309</v>
      </c>
      <c r="B9" s="378" t="s">
        <v>3310</v>
      </c>
      <c r="C9" s="379"/>
      <c r="D9" s="4"/>
      <c r="E9" s="4"/>
      <c r="F9" s="4"/>
      <c r="G9" s="4"/>
      <c r="H9" s="4"/>
      <c r="I9" s="4"/>
      <c r="J9" s="4"/>
      <c r="K9" s="4"/>
      <c r="L9" s="4"/>
      <c r="M9" s="4"/>
      <c r="N9" s="4"/>
      <c r="O9" s="4"/>
      <c r="P9" s="4"/>
      <c r="Q9" s="4"/>
    </row>
    <row r="10" spans="1:17" ht="61.5" hidden="1" customHeight="1" x14ac:dyDescent="0.2">
      <c r="A10" s="43" t="s">
        <v>3309</v>
      </c>
      <c r="B10" s="378" t="s">
        <v>3311</v>
      </c>
      <c r="C10" s="379"/>
      <c r="D10" s="4"/>
      <c r="E10" s="4"/>
      <c r="F10" s="4"/>
      <c r="G10" s="4"/>
      <c r="H10" s="4"/>
      <c r="I10" s="4"/>
      <c r="J10" s="4"/>
      <c r="K10" s="4"/>
      <c r="L10" s="4"/>
      <c r="M10" s="4"/>
      <c r="N10" s="4"/>
      <c r="O10" s="4"/>
      <c r="P10" s="4"/>
      <c r="Q10" s="4"/>
    </row>
    <row r="11" spans="1:17" ht="43.5" hidden="1" customHeight="1" x14ac:dyDescent="0.2">
      <c r="A11" s="43" t="s">
        <v>3309</v>
      </c>
      <c r="B11" s="378" t="s">
        <v>3312</v>
      </c>
      <c r="C11" s="379"/>
      <c r="D11" s="4"/>
      <c r="E11" s="4"/>
      <c r="F11" s="4"/>
      <c r="G11" s="4"/>
      <c r="H11" s="4"/>
      <c r="I11" s="4"/>
      <c r="J11" s="4"/>
      <c r="K11" s="4"/>
      <c r="L11" s="4"/>
      <c r="M11" s="4"/>
      <c r="N11" s="4"/>
      <c r="O11" s="4"/>
      <c r="P11" s="4"/>
      <c r="Q11" s="4"/>
    </row>
    <row r="12" spans="1:17" ht="27.75" hidden="1" customHeight="1" x14ac:dyDescent="0.2">
      <c r="A12" s="43" t="s">
        <v>3313</v>
      </c>
      <c r="B12" s="378" t="s">
        <v>3314</v>
      </c>
      <c r="C12" s="379"/>
      <c r="D12" s="4"/>
      <c r="E12" s="4"/>
      <c r="F12" s="4"/>
      <c r="G12" s="4"/>
      <c r="H12" s="4"/>
      <c r="I12" s="4"/>
      <c r="J12" s="4"/>
      <c r="K12" s="4"/>
      <c r="L12" s="4"/>
      <c r="M12" s="4"/>
      <c r="N12" s="4"/>
      <c r="O12" s="4"/>
      <c r="P12" s="4"/>
      <c r="Q12" s="4"/>
    </row>
    <row r="13" spans="1:17" ht="27.75" hidden="1" customHeight="1" x14ac:dyDescent="0.2">
      <c r="A13" s="43" t="s">
        <v>3315</v>
      </c>
      <c r="B13" s="378" t="s">
        <v>3316</v>
      </c>
      <c r="C13" s="379"/>
      <c r="D13" s="4"/>
      <c r="E13" s="4"/>
      <c r="F13" s="4"/>
      <c r="G13" s="4"/>
      <c r="H13" s="4"/>
      <c r="I13" s="4"/>
      <c r="J13" s="4"/>
      <c r="K13" s="4"/>
      <c r="L13" s="4"/>
      <c r="M13" s="4"/>
      <c r="N13" s="4"/>
      <c r="O13" s="4"/>
      <c r="P13" s="4"/>
      <c r="Q13" s="4"/>
    </row>
    <row r="14" spans="1:17" ht="45.75" hidden="1" customHeight="1" x14ac:dyDescent="0.2">
      <c r="A14" s="43" t="s">
        <v>3317</v>
      </c>
      <c r="B14" s="378" t="s">
        <v>3318</v>
      </c>
      <c r="C14" s="379"/>
      <c r="D14" s="4"/>
      <c r="E14" s="4"/>
      <c r="F14" s="4"/>
      <c r="G14" s="4"/>
      <c r="H14" s="4"/>
      <c r="I14" s="4"/>
      <c r="J14" s="4"/>
      <c r="K14" s="4"/>
      <c r="L14" s="4"/>
      <c r="M14" s="4"/>
      <c r="N14" s="4"/>
      <c r="O14" s="4"/>
      <c r="P14" s="4"/>
      <c r="Q14" s="4"/>
    </row>
    <row r="15" spans="1:17" ht="45.75" hidden="1" customHeight="1" x14ac:dyDescent="0.2">
      <c r="A15" s="43" t="s">
        <v>3319</v>
      </c>
      <c r="B15" s="378" t="s">
        <v>3320</v>
      </c>
      <c r="C15" s="379"/>
      <c r="D15" s="4"/>
      <c r="E15" s="4"/>
      <c r="F15" s="4"/>
      <c r="G15" s="4"/>
      <c r="H15" s="4"/>
      <c r="I15" s="4"/>
      <c r="J15" s="4"/>
      <c r="K15" s="4"/>
      <c r="L15" s="4"/>
      <c r="M15" s="4"/>
      <c r="N15" s="4"/>
      <c r="O15" s="4"/>
      <c r="P15" s="4"/>
      <c r="Q15" s="4"/>
    </row>
    <row r="16" spans="1:17" ht="51" hidden="1" customHeight="1" x14ac:dyDescent="0.2">
      <c r="A16" s="43" t="s">
        <v>3321</v>
      </c>
      <c r="B16" s="378" t="s">
        <v>3322</v>
      </c>
      <c r="C16" s="379"/>
      <c r="D16" s="4"/>
      <c r="E16" s="4"/>
      <c r="F16" s="4"/>
      <c r="G16" s="4"/>
      <c r="H16" s="4"/>
      <c r="I16" s="4"/>
      <c r="J16" s="4"/>
      <c r="K16" s="4"/>
      <c r="L16" s="4"/>
      <c r="M16" s="4"/>
      <c r="N16" s="4"/>
      <c r="O16" s="4"/>
      <c r="P16" s="4"/>
      <c r="Q16" s="4"/>
    </row>
    <row r="17" spans="1:17" ht="27.75" hidden="1" customHeight="1" x14ac:dyDescent="0.2">
      <c r="A17" s="43" t="s">
        <v>3323</v>
      </c>
      <c r="B17" s="378" t="s">
        <v>3324</v>
      </c>
      <c r="C17" s="379"/>
      <c r="D17" s="4"/>
      <c r="E17" s="4"/>
      <c r="F17" s="4"/>
      <c r="G17" s="4"/>
      <c r="H17" s="4"/>
      <c r="I17" s="4"/>
      <c r="J17" s="4"/>
      <c r="K17" s="4"/>
      <c r="L17" s="4"/>
      <c r="M17" s="4"/>
      <c r="N17" s="4"/>
      <c r="O17" s="4"/>
      <c r="P17" s="4"/>
      <c r="Q17" s="4"/>
    </row>
    <row r="18" spans="1:17" ht="27.75" hidden="1" customHeight="1" x14ac:dyDescent="0.2">
      <c r="A18" s="43" t="s">
        <v>3325</v>
      </c>
      <c r="B18" s="378" t="s">
        <v>3326</v>
      </c>
      <c r="C18" s="379"/>
      <c r="D18" s="4"/>
      <c r="E18" s="4"/>
      <c r="F18" s="4"/>
      <c r="G18" s="4"/>
      <c r="H18" s="4"/>
      <c r="I18" s="4"/>
      <c r="J18" s="4"/>
      <c r="K18" s="4"/>
      <c r="L18" s="4"/>
      <c r="M18" s="4"/>
      <c r="N18" s="4"/>
      <c r="O18" s="4"/>
      <c r="P18" s="4"/>
      <c r="Q18" s="4"/>
    </row>
    <row r="19" spans="1:17" ht="45" hidden="1" customHeight="1" x14ac:dyDescent="0.2">
      <c r="A19" s="43" t="s">
        <v>3325</v>
      </c>
      <c r="B19" s="378" t="s">
        <v>3327</v>
      </c>
      <c r="C19" s="379"/>
      <c r="D19" s="4"/>
      <c r="E19" s="4"/>
      <c r="F19" s="4"/>
      <c r="G19" s="4"/>
      <c r="H19" s="4"/>
      <c r="I19" s="4"/>
      <c r="J19" s="4"/>
      <c r="K19" s="4"/>
      <c r="L19" s="4"/>
      <c r="M19" s="4"/>
      <c r="N19" s="4"/>
      <c r="O19" s="4"/>
      <c r="P19" s="4"/>
      <c r="Q19" s="4"/>
    </row>
    <row r="20" spans="1:17" ht="45" hidden="1" customHeight="1" x14ac:dyDescent="0.2">
      <c r="A20" s="43" t="s">
        <v>3328</v>
      </c>
      <c r="B20" s="378" t="s">
        <v>3329</v>
      </c>
      <c r="C20" s="379"/>
      <c r="D20" s="4"/>
      <c r="E20" s="4"/>
      <c r="F20" s="4"/>
      <c r="G20" s="4"/>
      <c r="H20" s="4"/>
      <c r="I20" s="4"/>
      <c r="J20" s="4"/>
      <c r="K20" s="4"/>
      <c r="L20" s="4"/>
      <c r="M20" s="4"/>
      <c r="N20" s="4"/>
      <c r="O20" s="4"/>
      <c r="P20" s="4"/>
      <c r="Q20" s="4"/>
    </row>
    <row r="21" spans="1:17" ht="30" hidden="1" customHeight="1" x14ac:dyDescent="0.2">
      <c r="A21" s="43" t="s">
        <v>3330</v>
      </c>
      <c r="B21" s="378" t="s">
        <v>3331</v>
      </c>
      <c r="C21" s="379"/>
      <c r="D21" s="4"/>
      <c r="E21" s="4"/>
      <c r="F21" s="4"/>
      <c r="G21" s="4"/>
      <c r="H21" s="4"/>
      <c r="I21" s="4"/>
      <c r="J21" s="4"/>
      <c r="K21" s="4"/>
      <c r="L21" s="4"/>
      <c r="M21" s="4"/>
      <c r="N21" s="4"/>
      <c r="O21" s="4"/>
      <c r="P21" s="4"/>
      <c r="Q21" s="4"/>
    </row>
    <row r="22" spans="1:17" ht="30" hidden="1" customHeight="1" x14ac:dyDescent="0.2">
      <c r="A22" s="43" t="s">
        <v>3332</v>
      </c>
      <c r="B22" s="378" t="s">
        <v>3333</v>
      </c>
      <c r="C22" s="379"/>
      <c r="D22" s="4"/>
      <c r="E22" s="4"/>
      <c r="F22" s="4"/>
      <c r="G22" s="4"/>
      <c r="H22" s="4"/>
      <c r="I22" s="4"/>
      <c r="J22" s="4"/>
      <c r="K22" s="4"/>
      <c r="L22" s="4"/>
      <c r="M22" s="4"/>
      <c r="N22" s="4"/>
      <c r="O22" s="4"/>
      <c r="P22" s="4"/>
      <c r="Q22" s="4"/>
    </row>
    <row r="23" spans="1:17" ht="30" hidden="1" customHeight="1" x14ac:dyDescent="0.2">
      <c r="A23" s="43" t="s">
        <v>3334</v>
      </c>
      <c r="B23" s="378" t="s">
        <v>3335</v>
      </c>
      <c r="C23" s="379"/>
      <c r="D23" s="4"/>
      <c r="E23" s="4"/>
      <c r="F23" s="4"/>
      <c r="G23" s="4"/>
      <c r="H23" s="4"/>
      <c r="I23" s="4"/>
      <c r="J23" s="4"/>
      <c r="K23" s="4"/>
      <c r="L23" s="4"/>
      <c r="M23" s="4"/>
      <c r="N23" s="4"/>
      <c r="O23" s="4"/>
      <c r="P23" s="4"/>
      <c r="Q23" s="4"/>
    </row>
    <row r="24" spans="1:17" ht="30" hidden="1" customHeight="1" x14ac:dyDescent="0.2">
      <c r="A24" s="43" t="s">
        <v>3336</v>
      </c>
      <c r="B24" s="378" t="s">
        <v>3337</v>
      </c>
      <c r="C24" s="379"/>
      <c r="D24" s="4"/>
      <c r="E24" s="4"/>
      <c r="F24" s="4"/>
      <c r="G24" s="4"/>
      <c r="H24" s="4"/>
      <c r="I24" s="4"/>
      <c r="J24" s="4"/>
      <c r="K24" s="4"/>
      <c r="L24" s="4"/>
      <c r="M24" s="4"/>
      <c r="N24" s="4"/>
      <c r="O24" s="4"/>
      <c r="P24" s="4"/>
      <c r="Q24" s="4"/>
    </row>
    <row r="25" spans="1:17" ht="30" hidden="1" customHeight="1" x14ac:dyDescent="0.2">
      <c r="A25" s="43" t="s">
        <v>3338</v>
      </c>
      <c r="B25" s="378" t="s">
        <v>3339</v>
      </c>
      <c r="C25" s="379"/>
      <c r="D25" s="4"/>
      <c r="E25" s="4"/>
      <c r="F25" s="4"/>
      <c r="G25" s="4"/>
      <c r="H25" s="4"/>
      <c r="I25" s="4"/>
      <c r="J25" s="4"/>
      <c r="K25" s="4"/>
      <c r="L25" s="4"/>
      <c r="M25" s="4"/>
      <c r="N25" s="4"/>
      <c r="O25" s="4"/>
      <c r="P25" s="4"/>
      <c r="Q25" s="4"/>
    </row>
    <row r="26" spans="1:17" ht="30" hidden="1" customHeight="1" x14ac:dyDescent="0.2">
      <c r="A26" s="43" t="s">
        <v>3340</v>
      </c>
      <c r="B26" s="378" t="s">
        <v>3341</v>
      </c>
      <c r="C26" s="379"/>
      <c r="D26" s="4"/>
      <c r="E26" s="4"/>
      <c r="F26" s="4"/>
      <c r="G26" s="4"/>
      <c r="H26" s="4"/>
      <c r="I26" s="4"/>
      <c r="J26" s="4"/>
      <c r="K26" s="4"/>
      <c r="L26" s="4"/>
      <c r="M26" s="4"/>
      <c r="N26" s="4"/>
      <c r="O26" s="4"/>
      <c r="P26" s="4"/>
      <c r="Q26" s="4"/>
    </row>
    <row r="27" spans="1:17" ht="70.5" hidden="1" customHeight="1" x14ac:dyDescent="0.2">
      <c r="A27" s="43" t="s">
        <v>3342</v>
      </c>
      <c r="B27" s="378" t="s">
        <v>3343</v>
      </c>
      <c r="C27" s="379"/>
      <c r="D27" s="4"/>
      <c r="E27" s="4"/>
      <c r="F27" s="4"/>
      <c r="G27" s="4"/>
      <c r="H27" s="4"/>
      <c r="I27" s="4"/>
      <c r="J27" s="4"/>
      <c r="K27" s="4"/>
      <c r="L27" s="4"/>
      <c r="M27" s="4"/>
      <c r="N27" s="4"/>
      <c r="O27" s="4"/>
      <c r="P27" s="4"/>
      <c r="Q27" s="4"/>
    </row>
    <row r="28" spans="1:17" ht="48" hidden="1" customHeight="1" x14ac:dyDescent="0.2">
      <c r="A28" s="43" t="s">
        <v>3344</v>
      </c>
      <c r="B28" s="378" t="s">
        <v>3345</v>
      </c>
      <c r="C28" s="379"/>
      <c r="D28" s="4"/>
      <c r="E28" s="4"/>
      <c r="F28" s="4"/>
      <c r="G28" s="4"/>
      <c r="H28" s="4"/>
      <c r="I28" s="4"/>
      <c r="J28" s="4"/>
      <c r="K28" s="4"/>
      <c r="L28" s="4"/>
      <c r="M28" s="4"/>
      <c r="N28" s="4"/>
      <c r="O28" s="4"/>
      <c r="P28" s="4"/>
      <c r="Q28" s="4"/>
    </row>
    <row r="29" spans="1:17" ht="100.5" hidden="1" customHeight="1" x14ac:dyDescent="0.2">
      <c r="A29" s="43" t="s">
        <v>3346</v>
      </c>
      <c r="B29" s="378" t="s">
        <v>3347</v>
      </c>
      <c r="C29" s="379"/>
      <c r="D29" s="4"/>
      <c r="E29" s="4"/>
      <c r="F29" s="4"/>
      <c r="G29" s="4"/>
      <c r="H29" s="4"/>
      <c r="I29" s="4"/>
      <c r="J29" s="4"/>
      <c r="K29" s="4"/>
      <c r="L29" s="4"/>
      <c r="M29" s="4"/>
      <c r="N29" s="4"/>
      <c r="O29" s="4"/>
      <c r="P29" s="4"/>
      <c r="Q29" s="4"/>
    </row>
    <row r="30" spans="1:17" ht="45" hidden="1" customHeight="1" x14ac:dyDescent="0.2">
      <c r="A30" s="43" t="s">
        <v>3348</v>
      </c>
      <c r="B30" s="378" t="s">
        <v>3349</v>
      </c>
      <c r="C30" s="379"/>
      <c r="D30" s="4"/>
      <c r="E30" s="4"/>
      <c r="F30" s="4"/>
      <c r="G30" s="4"/>
      <c r="H30" s="4"/>
      <c r="I30" s="4"/>
      <c r="J30" s="4"/>
      <c r="K30" s="4"/>
      <c r="L30" s="4"/>
      <c r="M30" s="4"/>
      <c r="N30" s="4"/>
      <c r="O30" s="4"/>
      <c r="P30" s="4"/>
      <c r="Q30" s="4"/>
    </row>
    <row r="31" spans="1:17" ht="45" hidden="1" customHeight="1" x14ac:dyDescent="0.2">
      <c r="A31" s="43" t="s">
        <v>3350</v>
      </c>
      <c r="B31" s="378" t="s">
        <v>3351</v>
      </c>
      <c r="C31" s="379"/>
      <c r="D31" s="4"/>
      <c r="E31" s="4"/>
      <c r="F31" s="4"/>
      <c r="G31" s="4"/>
      <c r="H31" s="4"/>
      <c r="I31" s="4"/>
      <c r="J31" s="4"/>
      <c r="K31" s="4"/>
      <c r="L31" s="4"/>
      <c r="M31" s="4"/>
      <c r="N31" s="4"/>
      <c r="O31" s="4"/>
      <c r="P31" s="4"/>
      <c r="Q31" s="4"/>
    </row>
    <row r="32" spans="1:17" ht="45" hidden="1" customHeight="1" x14ac:dyDescent="0.2">
      <c r="A32" s="43" t="s">
        <v>3352</v>
      </c>
      <c r="B32" s="378" t="s">
        <v>3353</v>
      </c>
      <c r="C32" s="379"/>
      <c r="D32" s="4"/>
      <c r="E32" s="4"/>
      <c r="F32" s="4"/>
      <c r="G32" s="4"/>
      <c r="H32" s="4"/>
      <c r="I32" s="4"/>
      <c r="J32" s="4"/>
      <c r="K32" s="4"/>
      <c r="L32" s="4"/>
      <c r="M32" s="4"/>
      <c r="N32" s="4"/>
      <c r="O32" s="4"/>
      <c r="P32" s="4"/>
      <c r="Q32" s="4"/>
    </row>
    <row r="33" spans="1:17" ht="72" hidden="1" customHeight="1" x14ac:dyDescent="0.2">
      <c r="A33" s="43" t="s">
        <v>3354</v>
      </c>
      <c r="B33" s="378" t="s">
        <v>3355</v>
      </c>
      <c r="C33" s="379"/>
      <c r="D33" s="4"/>
      <c r="E33" s="4"/>
      <c r="F33" s="4"/>
      <c r="G33" s="4"/>
      <c r="H33" s="4"/>
      <c r="I33" s="4"/>
      <c r="J33" s="4"/>
      <c r="K33" s="4"/>
      <c r="L33" s="4"/>
      <c r="M33" s="4"/>
      <c r="N33" s="4"/>
      <c r="O33" s="4"/>
      <c r="P33" s="4"/>
      <c r="Q33" s="4"/>
    </row>
    <row r="34" spans="1:17" ht="79.5" hidden="1" customHeight="1" x14ac:dyDescent="0.2">
      <c r="A34" s="43" t="s">
        <v>3356</v>
      </c>
      <c r="B34" s="378" t="s">
        <v>3357</v>
      </c>
      <c r="C34" s="379"/>
      <c r="D34" s="4"/>
      <c r="E34" s="4"/>
      <c r="F34" s="4"/>
      <c r="G34" s="4"/>
      <c r="H34" s="4"/>
      <c r="I34" s="4"/>
      <c r="J34" s="4"/>
      <c r="K34" s="4"/>
      <c r="L34" s="4"/>
      <c r="M34" s="4"/>
      <c r="N34" s="4"/>
      <c r="O34" s="4"/>
      <c r="P34" s="4"/>
      <c r="Q34" s="4"/>
    </row>
    <row r="35" spans="1:17" ht="70.5" hidden="1" customHeight="1" x14ac:dyDescent="0.2">
      <c r="A35" s="43" t="s">
        <v>3358</v>
      </c>
      <c r="B35" s="378" t="s">
        <v>3359</v>
      </c>
      <c r="C35" s="379"/>
      <c r="D35" s="4"/>
      <c r="E35" s="4"/>
      <c r="F35" s="4"/>
      <c r="G35" s="4"/>
      <c r="H35" s="4"/>
      <c r="I35" s="4"/>
      <c r="J35" s="4"/>
      <c r="K35" s="4"/>
      <c r="L35" s="4"/>
      <c r="M35" s="4"/>
      <c r="N35" s="4"/>
      <c r="O35" s="4"/>
      <c r="P35" s="4"/>
      <c r="Q35" s="4"/>
    </row>
    <row r="36" spans="1:17" ht="45.75" hidden="1" customHeight="1" x14ac:dyDescent="0.2">
      <c r="A36" s="43" t="s">
        <v>3360</v>
      </c>
      <c r="B36" s="378" t="s">
        <v>3361</v>
      </c>
      <c r="C36" s="379"/>
      <c r="D36" s="4"/>
      <c r="E36" s="4"/>
      <c r="F36" s="4"/>
      <c r="G36" s="4"/>
      <c r="H36" s="4"/>
      <c r="I36" s="4"/>
      <c r="J36" s="4"/>
      <c r="K36" s="4"/>
      <c r="L36" s="4"/>
      <c r="M36" s="4"/>
      <c r="N36" s="4"/>
      <c r="O36" s="4"/>
      <c r="P36" s="4"/>
      <c r="Q36" s="4"/>
    </row>
    <row r="37" spans="1:17" ht="54.75" hidden="1" customHeight="1" x14ac:dyDescent="0.2">
      <c r="A37" s="43" t="s">
        <v>3362</v>
      </c>
      <c r="B37" s="378" t="s">
        <v>3363</v>
      </c>
      <c r="C37" s="379"/>
      <c r="D37" s="4"/>
      <c r="E37" s="4"/>
      <c r="F37" s="4"/>
      <c r="G37" s="4"/>
      <c r="H37" s="4"/>
      <c r="I37" s="4"/>
      <c r="J37" s="4"/>
      <c r="K37" s="4"/>
      <c r="L37" s="4"/>
      <c r="M37" s="4"/>
      <c r="N37" s="4"/>
      <c r="O37" s="4"/>
      <c r="P37" s="4"/>
      <c r="Q37" s="4"/>
    </row>
    <row r="38" spans="1:17" ht="37.5" hidden="1" customHeight="1" x14ac:dyDescent="0.2">
      <c r="A38" s="43" t="s">
        <v>3364</v>
      </c>
      <c r="B38" s="378" t="s">
        <v>3365</v>
      </c>
      <c r="C38" s="379"/>
      <c r="D38" s="4"/>
      <c r="E38" s="4"/>
      <c r="F38" s="4"/>
      <c r="G38" s="4"/>
      <c r="H38" s="4"/>
      <c r="I38" s="4"/>
      <c r="J38" s="4"/>
      <c r="K38" s="4"/>
      <c r="L38" s="4"/>
      <c r="M38" s="4"/>
      <c r="N38" s="4"/>
      <c r="O38" s="4"/>
      <c r="P38" s="4"/>
      <c r="Q38" s="4"/>
    </row>
    <row r="39" spans="1:17" ht="61.5" hidden="1" customHeight="1" x14ac:dyDescent="0.2">
      <c r="A39" s="43" t="s">
        <v>3366</v>
      </c>
      <c r="B39" s="378" t="s">
        <v>3367</v>
      </c>
      <c r="C39" s="379"/>
      <c r="D39" s="4"/>
      <c r="E39" s="4"/>
      <c r="F39" s="4"/>
      <c r="G39" s="4"/>
      <c r="H39" s="4"/>
      <c r="I39" s="4"/>
      <c r="J39" s="4"/>
      <c r="K39" s="4"/>
      <c r="L39" s="4"/>
      <c r="M39" s="4"/>
      <c r="N39" s="4"/>
      <c r="O39" s="4"/>
      <c r="P39" s="4"/>
      <c r="Q39" s="4"/>
    </row>
    <row r="40" spans="1:17" ht="53.25" hidden="1" customHeight="1" x14ac:dyDescent="0.2">
      <c r="A40" s="43" t="s">
        <v>3368</v>
      </c>
      <c r="B40" s="378" t="s">
        <v>3369</v>
      </c>
      <c r="C40" s="379"/>
      <c r="D40" s="4"/>
      <c r="E40" s="4"/>
      <c r="F40" s="4"/>
      <c r="G40" s="4"/>
      <c r="H40" s="4"/>
      <c r="I40" s="4"/>
      <c r="J40" s="4"/>
      <c r="K40" s="4"/>
      <c r="L40" s="4"/>
      <c r="M40" s="4"/>
      <c r="N40" s="4"/>
      <c r="O40" s="4"/>
      <c r="P40" s="4"/>
      <c r="Q40" s="4"/>
    </row>
    <row r="41" spans="1:17" ht="73.5" hidden="1" customHeight="1" x14ac:dyDescent="0.2">
      <c r="A41" s="43" t="s">
        <v>3370</v>
      </c>
      <c r="B41" s="378" t="s">
        <v>3371</v>
      </c>
      <c r="C41" s="379"/>
      <c r="D41" s="4"/>
      <c r="E41" s="4"/>
      <c r="F41" s="4"/>
      <c r="G41" s="4"/>
      <c r="H41" s="4"/>
      <c r="I41" s="4"/>
      <c r="J41" s="4"/>
      <c r="K41" s="4"/>
      <c r="L41" s="4"/>
      <c r="M41" s="4"/>
      <c r="N41" s="4"/>
      <c r="O41" s="4"/>
      <c r="P41" s="4"/>
      <c r="Q41" s="4"/>
    </row>
    <row r="42" spans="1:17" ht="57.75" hidden="1" customHeight="1" x14ac:dyDescent="0.2">
      <c r="A42" s="43" t="s">
        <v>3372</v>
      </c>
      <c r="B42" s="378" t="s">
        <v>3373</v>
      </c>
      <c r="C42" s="379"/>
      <c r="D42" s="4"/>
      <c r="E42" s="4"/>
      <c r="F42" s="4"/>
      <c r="G42" s="4"/>
      <c r="H42" s="4"/>
      <c r="I42" s="4"/>
      <c r="J42" s="4"/>
      <c r="K42" s="4"/>
      <c r="L42" s="4"/>
      <c r="M42" s="4"/>
      <c r="N42" s="4"/>
      <c r="O42" s="4"/>
      <c r="P42" s="4"/>
      <c r="Q42" s="4"/>
    </row>
    <row r="43" spans="1:17" ht="84" hidden="1" customHeight="1" x14ac:dyDescent="0.2">
      <c r="A43" s="43" t="s">
        <v>3374</v>
      </c>
      <c r="B43" s="378" t="s">
        <v>3375</v>
      </c>
      <c r="C43" s="379"/>
      <c r="D43" s="4"/>
      <c r="E43" s="4"/>
      <c r="F43" s="4"/>
      <c r="G43" s="4"/>
      <c r="H43" s="4"/>
      <c r="I43" s="4"/>
      <c r="J43" s="4"/>
      <c r="K43" s="4"/>
      <c r="L43" s="4"/>
      <c r="M43" s="4"/>
      <c r="N43" s="4"/>
      <c r="O43" s="4"/>
      <c r="P43" s="4"/>
      <c r="Q43" s="4"/>
    </row>
    <row r="44" spans="1:17" ht="48" hidden="1" customHeight="1" x14ac:dyDescent="0.2">
      <c r="A44" s="43" t="s">
        <v>3376</v>
      </c>
      <c r="B44" s="378" t="s">
        <v>3377</v>
      </c>
      <c r="C44" s="379"/>
      <c r="D44" s="4"/>
      <c r="E44" s="4"/>
      <c r="F44" s="4"/>
      <c r="G44" s="4"/>
      <c r="H44" s="4"/>
      <c r="I44" s="4"/>
      <c r="J44" s="4"/>
      <c r="K44" s="4"/>
      <c r="L44" s="4"/>
      <c r="M44" s="4"/>
      <c r="N44" s="4"/>
      <c r="O44" s="4"/>
      <c r="P44" s="4"/>
      <c r="Q44" s="4"/>
    </row>
    <row r="45" spans="1:17" ht="57" hidden="1" customHeight="1" x14ac:dyDescent="0.2">
      <c r="A45" s="43" t="s">
        <v>3378</v>
      </c>
      <c r="B45" s="378" t="s">
        <v>3379</v>
      </c>
      <c r="C45" s="379"/>
      <c r="D45" s="4"/>
      <c r="E45" s="4"/>
      <c r="F45" s="4"/>
      <c r="G45" s="4"/>
      <c r="H45" s="4"/>
      <c r="I45" s="4"/>
      <c r="J45" s="4"/>
      <c r="K45" s="4"/>
      <c r="L45" s="4"/>
      <c r="M45" s="4"/>
      <c r="N45" s="4"/>
      <c r="O45" s="4"/>
      <c r="P45" s="4"/>
      <c r="Q45" s="4"/>
    </row>
    <row r="46" spans="1:17" ht="73.5" hidden="1" customHeight="1" x14ac:dyDescent="0.2">
      <c r="A46" s="43" t="s">
        <v>3380</v>
      </c>
      <c r="B46" s="388" t="s">
        <v>3381</v>
      </c>
      <c r="C46" s="379"/>
      <c r="D46" s="41"/>
      <c r="E46" s="4"/>
      <c r="F46" s="4"/>
      <c r="G46" s="4"/>
      <c r="H46" s="4"/>
      <c r="I46" s="4"/>
      <c r="J46" s="4"/>
      <c r="K46" s="4"/>
      <c r="L46" s="4"/>
      <c r="M46" s="4"/>
      <c r="N46" s="4"/>
      <c r="O46" s="4"/>
      <c r="P46" s="4"/>
      <c r="Q46" s="4"/>
    </row>
    <row r="47" spans="1:17" ht="66" hidden="1" customHeight="1" x14ac:dyDescent="0.2">
      <c r="A47" s="48" t="s">
        <v>3382</v>
      </c>
      <c r="B47" s="389" t="s">
        <v>3383</v>
      </c>
      <c r="C47" s="389"/>
      <c r="D47" s="4"/>
      <c r="E47" s="4"/>
      <c r="F47" s="4"/>
      <c r="G47" s="4"/>
      <c r="H47" s="4"/>
      <c r="I47" s="4"/>
      <c r="J47" s="4"/>
      <c r="K47" s="4"/>
      <c r="L47" s="4"/>
      <c r="M47" s="4"/>
      <c r="N47" s="4"/>
      <c r="O47" s="4"/>
      <c r="P47" s="4"/>
      <c r="Q47" s="4"/>
    </row>
    <row r="48" spans="1:17" ht="123.75" customHeight="1" x14ac:dyDescent="0.2">
      <c r="A48" s="271" t="s">
        <v>3384</v>
      </c>
      <c r="B48" s="387" t="s">
        <v>3385</v>
      </c>
      <c r="C48" s="386"/>
      <c r="D48" s="4"/>
      <c r="E48" s="4"/>
      <c r="F48" s="4"/>
      <c r="G48" s="4"/>
      <c r="H48" s="4"/>
      <c r="I48" s="4"/>
      <c r="J48" s="4"/>
      <c r="K48" s="4"/>
      <c r="L48" s="4"/>
      <c r="M48" s="4"/>
      <c r="N48" s="4"/>
      <c r="O48" s="4"/>
      <c r="P48" s="4"/>
      <c r="Q48" s="4"/>
    </row>
    <row r="49" spans="1:17" ht="34.5" customHeight="1" x14ac:dyDescent="0.2">
      <c r="A49" s="271" t="s">
        <v>3386</v>
      </c>
      <c r="B49" s="385" t="s">
        <v>3387</v>
      </c>
      <c r="C49" s="386"/>
      <c r="D49" s="4"/>
      <c r="E49" s="4"/>
      <c r="F49" s="4"/>
      <c r="G49" s="4"/>
      <c r="H49" s="4"/>
      <c r="I49" s="4"/>
      <c r="J49" s="4"/>
      <c r="K49" s="4"/>
      <c r="L49" s="4"/>
      <c r="M49" s="4"/>
      <c r="N49" s="4"/>
      <c r="O49" s="4"/>
      <c r="P49" s="4"/>
      <c r="Q49" s="4"/>
    </row>
    <row r="50" spans="1:17" ht="34.5" customHeight="1" x14ac:dyDescent="0.2">
      <c r="A50" s="271" t="s">
        <v>3388</v>
      </c>
      <c r="B50" s="385" t="s">
        <v>3389</v>
      </c>
      <c r="C50" s="386"/>
      <c r="D50" s="4"/>
      <c r="E50" s="4"/>
      <c r="F50" s="4"/>
      <c r="G50" s="4"/>
      <c r="H50" s="4"/>
      <c r="I50" s="4"/>
      <c r="J50" s="4"/>
      <c r="K50" s="4"/>
      <c r="L50" s="4"/>
      <c r="M50" s="4"/>
      <c r="N50" s="4"/>
      <c r="O50" s="4"/>
      <c r="P50" s="4"/>
      <c r="Q50" s="4"/>
    </row>
    <row r="51" spans="1:17" ht="31.5" customHeight="1" x14ac:dyDescent="0.2">
      <c r="A51" s="313" t="s">
        <v>3390</v>
      </c>
      <c r="B51" s="384"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2022-04-04T19:59:02Z</cp:lastPrinted>
  <dcterms:created xsi:type="dcterms:W3CDTF">2022-04-01T05:14:30Z</dcterms:created>
  <dcterms:modified xsi:type="dcterms:W3CDTF">2023-02-15T10:24:50Z</dcterms:modified>
  <cp:contentStatus>Konačno</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